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875" activeTab="1"/>
  </bookViews>
  <sheets>
    <sheet name="配布集計表" sheetId="1" r:id="rId1"/>
    <sheet name="1" sheetId="2" r:id="rId2"/>
    <sheet name="2" sheetId="3" r:id="rId3"/>
    <sheet name="3" sheetId="4" r:id="rId4"/>
    <sheet name="4" sheetId="5" r:id="rId5"/>
  </sheets>
  <externalReferences>
    <externalReference r:id="rId8"/>
    <externalReference r:id="rId9"/>
  </externalReferences>
  <definedNames>
    <definedName name="COMMENT">'[2]WK_注釈'!$A:$A</definedName>
    <definedName name="MS04_販売店ﾏｽﾀ" localSheetId="1">#REF!</definedName>
    <definedName name="MS04_販売店ﾏｽﾀ" localSheetId="1">#REF!</definedName>
    <definedName name="MS04_販売店ﾏｽﾀ" localSheetId="2">#REF!</definedName>
    <definedName name="MS04_販売店ﾏｽﾀ" localSheetId="2">#REF!</definedName>
    <definedName name="MS04_販売店ﾏｽﾀ" localSheetId="3">#REF!</definedName>
    <definedName name="MS04_販売店ﾏｽﾀ" localSheetId="3">#REF!</definedName>
  </definedNames>
  <calcPr fullCalcOnLoad="1"/>
</workbook>
</file>

<file path=xl/sharedStrings.xml><?xml version="1.0" encoding="utf-8"?>
<sst xmlns="http://schemas.openxmlformats.org/spreadsheetml/2006/main" count="649" uniqueCount="355">
  <si>
    <t>(2020年10月1日)</t>
  </si>
  <si>
    <t>得　意　先</t>
  </si>
  <si>
    <t>タイトル</t>
  </si>
  <si>
    <t>配布枚数</t>
  </si>
  <si>
    <t>折込日</t>
  </si>
  <si>
    <t>スポンサー</t>
  </si>
  <si>
    <t>サイズ</t>
  </si>
  <si>
    <t>№</t>
  </si>
  <si>
    <t>ページ計</t>
  </si>
  <si>
    <t>媒体名</t>
  </si>
  <si>
    <t>読　　　　　売</t>
  </si>
  <si>
    <t>ヨミポスト</t>
  </si>
  <si>
    <t>朝　　　　　日</t>
  </si>
  <si>
    <t>毎　　　　　日</t>
  </si>
  <si>
    <t>神　　　　　戸</t>
  </si>
  <si>
    <t>区域</t>
  </si>
  <si>
    <t>播 磨 地 区</t>
  </si>
  <si>
    <t>店　　名</t>
  </si>
  <si>
    <t>ｺｰﾄﾞ</t>
  </si>
  <si>
    <t>本 　 紙</t>
  </si>
  <si>
    <t>日　  経</t>
  </si>
  <si>
    <t>部数</t>
  </si>
  <si>
    <t>配布</t>
  </si>
  <si>
    <t>姫路</t>
  </si>
  <si>
    <t>022</t>
  </si>
  <si>
    <t>155</t>
  </si>
  <si>
    <t>姫路北部</t>
  </si>
  <si>
    <t>018</t>
  </si>
  <si>
    <t>姫路東部S</t>
  </si>
  <si>
    <t>010</t>
  </si>
  <si>
    <t>姫路市・他</t>
  </si>
  <si>
    <t>姫路青山</t>
  </si>
  <si>
    <t>229</t>
  </si>
  <si>
    <t>姫路西</t>
  </si>
  <si>
    <t>182</t>
  </si>
  <si>
    <t>姫路南部(家島)</t>
  </si>
  <si>
    <t>181</t>
  </si>
  <si>
    <t>姫路城巽S</t>
  </si>
  <si>
    <t>029</t>
  </si>
  <si>
    <t>姫路南(家島)</t>
  </si>
  <si>
    <t>031</t>
  </si>
  <si>
    <t>075</t>
  </si>
  <si>
    <t>広畑S</t>
  </si>
  <si>
    <t>072</t>
  </si>
  <si>
    <t>姫路販売S</t>
  </si>
  <si>
    <t>038</t>
  </si>
  <si>
    <t>279</t>
  </si>
  <si>
    <t>網干</t>
  </si>
  <si>
    <t>093</t>
  </si>
  <si>
    <t>網干大津勝原S</t>
  </si>
  <si>
    <t>090</t>
  </si>
  <si>
    <t>姫路西S</t>
  </si>
  <si>
    <t>姫路東</t>
  </si>
  <si>
    <t>087</t>
  </si>
  <si>
    <t>旭陽</t>
  </si>
  <si>
    <t>100</t>
  </si>
  <si>
    <t>太子S</t>
  </si>
  <si>
    <t>152</t>
  </si>
  <si>
    <t>姫路城北S</t>
  </si>
  <si>
    <t>047</t>
  </si>
  <si>
    <t>英賀保</t>
  </si>
  <si>
    <t>120</t>
  </si>
  <si>
    <t>太子勝原</t>
  </si>
  <si>
    <t>119</t>
  </si>
  <si>
    <t>田寺S</t>
  </si>
  <si>
    <t>056</t>
  </si>
  <si>
    <t>はりま勝原</t>
  </si>
  <si>
    <t>149</t>
  </si>
  <si>
    <t>姫路東M</t>
  </si>
  <si>
    <t>128</t>
  </si>
  <si>
    <t>姫路白書S</t>
  </si>
  <si>
    <t>065</t>
  </si>
  <si>
    <t>158</t>
  </si>
  <si>
    <t>白浜M</t>
  </si>
  <si>
    <t>137</t>
  </si>
  <si>
    <t>夢前橋S</t>
  </si>
  <si>
    <t>074</t>
  </si>
  <si>
    <t>姫路川東</t>
  </si>
  <si>
    <t>176</t>
  </si>
  <si>
    <t>姫路北M</t>
  </si>
  <si>
    <t>173</t>
  </si>
  <si>
    <t>姫路南S</t>
  </si>
  <si>
    <t>216</t>
  </si>
  <si>
    <t>飾磨白浜</t>
  </si>
  <si>
    <t>194</t>
  </si>
  <si>
    <t>ゆめさき</t>
  </si>
  <si>
    <t>258</t>
  </si>
  <si>
    <t>飾磨S(家島)</t>
  </si>
  <si>
    <t>190</t>
  </si>
  <si>
    <t>太子</t>
  </si>
  <si>
    <t>265</t>
  </si>
  <si>
    <t>英賀保S</t>
  </si>
  <si>
    <t>092</t>
  </si>
  <si>
    <t>香呂</t>
  </si>
  <si>
    <t>280</t>
  </si>
  <si>
    <t>広畑</t>
  </si>
  <si>
    <t>109</t>
  </si>
  <si>
    <t>大津S</t>
  </si>
  <si>
    <t>172</t>
  </si>
  <si>
    <t>網干S</t>
  </si>
  <si>
    <t>118</t>
  </si>
  <si>
    <t>勝原</t>
  </si>
  <si>
    <t>127</t>
  </si>
  <si>
    <t>御着S</t>
  </si>
  <si>
    <t>136</t>
  </si>
  <si>
    <t>白浜S</t>
  </si>
  <si>
    <t>145</t>
  </si>
  <si>
    <t>大塩S</t>
  </si>
  <si>
    <t>154</t>
  </si>
  <si>
    <t>姫豊MS</t>
  </si>
  <si>
    <t>163</t>
  </si>
  <si>
    <t>船山MS</t>
  </si>
  <si>
    <t>234</t>
  </si>
  <si>
    <t>243</t>
  </si>
  <si>
    <t>前之庄MS</t>
  </si>
  <si>
    <t>263</t>
  </si>
  <si>
    <t>菅野林田MS</t>
  </si>
  <si>
    <t>274</t>
  </si>
  <si>
    <t>香呂MS</t>
  </si>
  <si>
    <t>285</t>
  </si>
  <si>
    <t>中寺MS</t>
  </si>
  <si>
    <t>296</t>
  </si>
  <si>
    <t>安富MS</t>
  </si>
  <si>
    <t>319</t>
  </si>
  <si>
    <t>小　　計</t>
  </si>
  <si>
    <t>計</t>
  </si>
  <si>
    <t>当資料表は、（社）日本ＡＢＣ協会の新聞ﾚﾎﾟｰﾄ2020年上期（1月～6月）平均数を基礎として、その地区の総数が100％台の範囲で近畿折込広告組合によって50部単位に調整製作されたものです。
なお、各新聞販売店の配達部数は常に変動しており、当資料とは異なる場合があります。（この資料表は折込の配布明細作成時の参考資料としてのみお使いください。他の目的で使用はできません。）</t>
  </si>
  <si>
    <t>日販協兵庫県支部折込認定業者</t>
  </si>
  <si>
    <t>姫路折込連絡協議会</t>
  </si>
  <si>
    <t>株式会社　読宣姫路</t>
  </si>
  <si>
    <t>姫路（079）235-5500</t>
  </si>
  <si>
    <t>※　Y-読売　A-朝日 M-毎日 K-神戸 -日経 S-産経 G-4紙以上 月-月曜日折込不可</t>
  </si>
  <si>
    <t>姫路市飾磨区野田町20番地</t>
  </si>
  <si>
    <t>加古川</t>
  </si>
  <si>
    <t>021</t>
  </si>
  <si>
    <t>加古川西</t>
  </si>
  <si>
    <t>加古川MS</t>
  </si>
  <si>
    <t>019</t>
  </si>
  <si>
    <t>加 古 川 市</t>
  </si>
  <si>
    <t>尾上町</t>
  </si>
  <si>
    <t>030</t>
  </si>
  <si>
    <t>東播販売ｾﾝﾀｰMS</t>
  </si>
  <si>
    <t>028</t>
  </si>
  <si>
    <t>東加古川</t>
  </si>
  <si>
    <t>059</t>
  </si>
  <si>
    <t>別府M</t>
  </si>
  <si>
    <t>138</t>
  </si>
  <si>
    <t>加古川西MS</t>
  </si>
  <si>
    <t>037</t>
  </si>
  <si>
    <t>北加古川</t>
  </si>
  <si>
    <t>077</t>
  </si>
  <si>
    <t>東加古川M</t>
  </si>
  <si>
    <t>尾上MS</t>
  </si>
  <si>
    <t>117</t>
  </si>
  <si>
    <t>兵庫播磨町</t>
  </si>
  <si>
    <t>086</t>
  </si>
  <si>
    <t>加古川北</t>
  </si>
  <si>
    <t>加古川東MS</t>
  </si>
  <si>
    <t>046</t>
  </si>
  <si>
    <t>稲美町</t>
  </si>
  <si>
    <t>101</t>
  </si>
  <si>
    <t>播磨南M</t>
  </si>
  <si>
    <t>別府S</t>
  </si>
  <si>
    <t>055</t>
  </si>
  <si>
    <t>西加古川</t>
  </si>
  <si>
    <t>110</t>
  </si>
  <si>
    <t>土山二見M</t>
  </si>
  <si>
    <t>土山S</t>
  </si>
  <si>
    <t>064</t>
  </si>
  <si>
    <t>上荘</t>
  </si>
  <si>
    <t>129</t>
  </si>
  <si>
    <t>稲美M</t>
  </si>
  <si>
    <t>播磨町S</t>
  </si>
  <si>
    <t>073</t>
  </si>
  <si>
    <t>稲美S</t>
  </si>
  <si>
    <t>091</t>
  </si>
  <si>
    <t>神野MS</t>
  </si>
  <si>
    <t>126</t>
  </si>
  <si>
    <t>野口北野MS</t>
  </si>
  <si>
    <t>135</t>
  </si>
  <si>
    <t>高 砂 市</t>
  </si>
  <si>
    <t>高砂曽根</t>
  </si>
  <si>
    <t>高砂西M</t>
  </si>
  <si>
    <t>016</t>
  </si>
  <si>
    <t>曽根S</t>
  </si>
  <si>
    <t>015</t>
  </si>
  <si>
    <t>高砂</t>
  </si>
  <si>
    <t>高砂北</t>
  </si>
  <si>
    <t>025</t>
  </si>
  <si>
    <t>高砂西部S</t>
  </si>
  <si>
    <t>024</t>
  </si>
  <si>
    <t>034</t>
  </si>
  <si>
    <t>高砂中島米田MS</t>
  </si>
  <si>
    <t>033</t>
  </si>
  <si>
    <t>高砂MS</t>
  </si>
  <si>
    <t>051</t>
  </si>
  <si>
    <t>三 木 市</t>
  </si>
  <si>
    <t>三木S</t>
  </si>
  <si>
    <t>三木M</t>
  </si>
  <si>
    <t>012</t>
  </si>
  <si>
    <t>緑ヶ丘</t>
  </si>
  <si>
    <t>三木販売ｾﾝﾀｰ</t>
  </si>
  <si>
    <t>011</t>
  </si>
  <si>
    <t>三木東部S</t>
  </si>
  <si>
    <t>三木吉川</t>
  </si>
  <si>
    <t>広野</t>
  </si>
  <si>
    <t>020</t>
  </si>
  <si>
    <t>三木吉川S</t>
  </si>
  <si>
    <t>吉川A</t>
  </si>
  <si>
    <t>三木東</t>
  </si>
  <si>
    <t>049</t>
  </si>
  <si>
    <t>小 野 市</t>
  </si>
  <si>
    <t>小野</t>
  </si>
  <si>
    <t>013</t>
  </si>
  <si>
    <t>小野M</t>
  </si>
  <si>
    <t>小野S</t>
  </si>
  <si>
    <t>小野南</t>
  </si>
  <si>
    <t>小野南S</t>
  </si>
  <si>
    <t>加 東 市</t>
  </si>
  <si>
    <t>滝野社</t>
  </si>
  <si>
    <t>社AMS</t>
  </si>
  <si>
    <t>東条</t>
  </si>
  <si>
    <t>滝野AMS</t>
  </si>
  <si>
    <t>東条AMS</t>
  </si>
  <si>
    <t>加 西 市</t>
  </si>
  <si>
    <t>加西</t>
  </si>
  <si>
    <t>北条M</t>
  </si>
  <si>
    <t>039</t>
  </si>
  <si>
    <t>北条S</t>
  </si>
  <si>
    <t>泉AMS</t>
  </si>
  <si>
    <t>西 脇 市</t>
  </si>
  <si>
    <t>西脇(黒田庄・中)</t>
  </si>
  <si>
    <t>西脇M</t>
  </si>
  <si>
    <t>西脇S</t>
  </si>
  <si>
    <t>にしたかM</t>
  </si>
  <si>
    <t>036</t>
  </si>
  <si>
    <t>黒田庄S</t>
  </si>
  <si>
    <t>多 可 郡</t>
  </si>
  <si>
    <t>中</t>
  </si>
  <si>
    <t>中町MYS</t>
  </si>
  <si>
    <t>八千代G</t>
  </si>
  <si>
    <t>加美町G</t>
  </si>
  <si>
    <t>042</t>
  </si>
  <si>
    <t>宍 粟 市</t>
  </si>
  <si>
    <t>山崎</t>
  </si>
  <si>
    <t>しそう北MS</t>
  </si>
  <si>
    <t>山崎南</t>
  </si>
  <si>
    <t>一宮町MS</t>
  </si>
  <si>
    <t>しそう販売MS</t>
  </si>
  <si>
    <t>朝 来 市</t>
  </si>
  <si>
    <t>生野</t>
  </si>
  <si>
    <t>生野AMS</t>
  </si>
  <si>
    <t>017</t>
  </si>
  <si>
    <t>た つ の 市</t>
  </si>
  <si>
    <t>竜野</t>
  </si>
  <si>
    <t>たつのMS</t>
  </si>
  <si>
    <t>たつの南</t>
  </si>
  <si>
    <t>052</t>
  </si>
  <si>
    <t>播磨新宮</t>
  </si>
  <si>
    <t>揖龍MS</t>
  </si>
  <si>
    <t>026</t>
  </si>
  <si>
    <t>竜野北S</t>
  </si>
  <si>
    <t>043</t>
  </si>
  <si>
    <t>新宮M</t>
  </si>
  <si>
    <t>035</t>
  </si>
  <si>
    <t>新宮S</t>
  </si>
  <si>
    <t>061</t>
  </si>
  <si>
    <t>揖保川S</t>
  </si>
  <si>
    <t>相 生 市</t>
  </si>
  <si>
    <t>相生</t>
  </si>
  <si>
    <t>相生MS</t>
  </si>
  <si>
    <t>赤穂市・郡</t>
  </si>
  <si>
    <t>赤穂</t>
  </si>
  <si>
    <t>赤穂M</t>
  </si>
  <si>
    <t>上郡</t>
  </si>
  <si>
    <t>赤穂S</t>
  </si>
  <si>
    <t>上郡（有年）</t>
  </si>
  <si>
    <t>上郡S</t>
  </si>
  <si>
    <t>027</t>
  </si>
  <si>
    <t>有年</t>
  </si>
  <si>
    <t>佐 用 郡</t>
  </si>
  <si>
    <t>佐用</t>
  </si>
  <si>
    <t>三日月AMS</t>
  </si>
  <si>
    <t>014</t>
  </si>
  <si>
    <t>徳久AMS</t>
  </si>
  <si>
    <t>023</t>
  </si>
  <si>
    <t>佐用AMS</t>
  </si>
  <si>
    <t>032</t>
  </si>
  <si>
    <t>上月AMS</t>
  </si>
  <si>
    <t>050</t>
  </si>
  <si>
    <t>神 崎 郡</t>
  </si>
  <si>
    <t>福崎</t>
  </si>
  <si>
    <t>福崎MS</t>
  </si>
  <si>
    <t>057</t>
  </si>
  <si>
    <t>甘地AMS</t>
  </si>
  <si>
    <t>066</t>
  </si>
  <si>
    <t>川辺AMS</t>
  </si>
  <si>
    <t>寺前AMS</t>
  </si>
  <si>
    <t>084</t>
  </si>
  <si>
    <t>粟賀AMS</t>
  </si>
  <si>
    <t>配布集計表</t>
  </si>
  <si>
    <t>得意先</t>
  </si>
  <si>
    <t>折込日</t>
  </si>
  <si>
    <t>ｽﾎﾟﾝｻｰ</t>
  </si>
  <si>
    <t>コード</t>
  </si>
  <si>
    <t>枝番</t>
  </si>
  <si>
    <t>区分</t>
  </si>
  <si>
    <t>区域名</t>
  </si>
  <si>
    <t>合計</t>
  </si>
  <si>
    <t>部数</t>
  </si>
  <si>
    <t>配布</t>
  </si>
  <si>
    <t>読売新聞</t>
  </si>
  <si>
    <t>部数</t>
  </si>
  <si>
    <t>配布</t>
  </si>
  <si>
    <t>朝日新聞</t>
  </si>
  <si>
    <t>毎日新聞</t>
  </si>
  <si>
    <t>神戸新聞</t>
  </si>
  <si>
    <t xml:space="preserve">2304 </t>
  </si>
  <si>
    <t>姫路市</t>
  </si>
  <si>
    <t>ヨ)姫路市</t>
  </si>
  <si>
    <t xml:space="preserve">2307 </t>
  </si>
  <si>
    <t>加古川市</t>
  </si>
  <si>
    <t xml:space="preserve">2308 </t>
  </si>
  <si>
    <t>高砂市</t>
  </si>
  <si>
    <t xml:space="preserve">2309 </t>
  </si>
  <si>
    <t>三木市</t>
  </si>
  <si>
    <t xml:space="preserve">2310 </t>
  </si>
  <si>
    <t>小野市</t>
  </si>
  <si>
    <t>ヨ）加古川市</t>
  </si>
  <si>
    <t>ヨ）高砂市</t>
  </si>
  <si>
    <t>ヨ）三木市</t>
  </si>
  <si>
    <t xml:space="preserve">2311 </t>
  </si>
  <si>
    <t>加東市</t>
  </si>
  <si>
    <t xml:space="preserve">2312 </t>
  </si>
  <si>
    <t>加西市</t>
  </si>
  <si>
    <t xml:space="preserve">2313 </t>
  </si>
  <si>
    <t>西脇市</t>
  </si>
  <si>
    <t xml:space="preserve">2314 </t>
  </si>
  <si>
    <t>多可郡</t>
  </si>
  <si>
    <t xml:space="preserve">2320 </t>
  </si>
  <si>
    <t>宍粟市</t>
  </si>
  <si>
    <t xml:space="preserve">2319 </t>
  </si>
  <si>
    <t>朝来市(生野</t>
  </si>
  <si>
    <t xml:space="preserve">2305 </t>
  </si>
  <si>
    <t>たつの市</t>
  </si>
  <si>
    <t xml:space="preserve">2315 </t>
  </si>
  <si>
    <t>相生市</t>
  </si>
  <si>
    <t xml:space="preserve">2316 </t>
  </si>
  <si>
    <t>赤穂市・郡</t>
  </si>
  <si>
    <t xml:space="preserve">2317 </t>
  </si>
  <si>
    <t>佐用郡</t>
  </si>
  <si>
    <t xml:space="preserve">2318 </t>
  </si>
  <si>
    <t>神崎郡</t>
  </si>
  <si>
    <t>ヨ）たつの市</t>
  </si>
  <si>
    <t>【合計】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</si>
</sst>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quot;枚&quot;"/>
    <numFmt numFmtId="177" formatCode="#,##0&quot;枚&quot;"/>
    <numFmt numFmtId="178" formatCode="&quot;ヨ)　&quot;#,##0&quot;枚&quot;"/>
    <numFmt numFmtId="179" formatCode="[$-411]ggge&quot;年&quot;m&quot;月&quot;d&quot;日（&quot;aaaa&quot;）&quot;"/>
    <numFmt numFmtId="180" formatCode="#,##0;[Red]#,##0"/>
    <numFmt numFmtId="181" formatCode="#,##0;&quot;▲ &quot;#,##0"/>
    <numFmt numFmtId="182" formatCode="[&lt;43586]ggge&quot;年&quot;m&quot;月&quot;d&quot;日&quot;;[&lt;43831]&quot;令和元年&quot;m&quot;月&quot;d&quot;日(&quot;aaa&quot;)&quot;;ggge&quot;年&quot;m&quot;月&quot;d&quot;日(&quot;aaa&quot;)&quot;"/>
    <numFmt numFmtId="183" formatCode="ggge&quot;年&quot;m&quot;月&quot;d&quot;日(&quot;aaa&quot;)&quot;"/>
    <numFmt numFmtId="184" formatCode="[$]ggge&quot;年&quot;m&quot;月&quot;d&quot;日&quot;;@"/>
    <numFmt numFmtId="185" formatCode="[$-411]gge&quot;年&quot;m&quot;月&quot;d&quot;日&quot;;@"/>
    <numFmt numFmtId="186" formatCode="[$]gge&quot;年&quot;m&quot;月&quot;d&quot;日&quot;;@"/>
    <numFmt numFmtId="187" formatCode="#,###"/>
  </numFmts>
  <fonts count="64">
    <font>
      <sz val="11"/>
      <color theme="1"/>
      <name val="ＭＳ Ｐゴシック"/>
      <family val="3"/>
    </font>
    <font>
      <sz val="11"/>
      <color indexed="8"/>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b/>
      <sz val="12"/>
      <name val="ＭＳ Ｐ明朝"/>
      <family val="1"/>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sz val="20"/>
      <name val="HGPｺﾞｼｯｸM"/>
      <family val="3"/>
    </font>
    <font>
      <sz val="12"/>
      <name val="HGPｺﾞｼｯｸM"/>
      <family val="3"/>
    </font>
    <font>
      <sz val="5"/>
      <name val="HGPｺﾞｼｯｸM"/>
      <family val="3"/>
    </font>
    <font>
      <sz val="11"/>
      <name val="HGPｺﾞｼｯｸM"/>
      <family val="3"/>
    </font>
    <font>
      <sz val="10"/>
      <name val="HGPｺﾞｼｯｸM"/>
      <family val="3"/>
    </font>
    <font>
      <sz val="8"/>
      <name val="HGPｺﾞｼｯｸM"/>
      <family val="3"/>
    </font>
    <font>
      <sz val="9"/>
      <name val="HGPｺﾞｼｯｸM"/>
      <family val="3"/>
    </font>
    <font>
      <sz val="8"/>
      <name val="ＭＳ Ｐゴシック"/>
      <family val="3"/>
    </font>
    <font>
      <sz val="10"/>
      <name val="ＭＳ Ｐゴシック"/>
      <family val="3"/>
    </font>
    <font>
      <b/>
      <sz val="8"/>
      <name val="ＭＳ Ｐ明朝"/>
      <family val="1"/>
    </font>
    <font>
      <sz val="7"/>
      <name val="ＭＳ Ｐ明朝"/>
      <family val="1"/>
    </font>
    <font>
      <sz val="11"/>
      <color indexed="8"/>
      <name val="游ゴシック"/>
      <family val="3"/>
    </font>
    <font>
      <sz val="14"/>
      <color indexed="8"/>
      <name val="HG丸ｺﾞｼｯｸM-PRO"/>
      <family val="3"/>
    </font>
    <font>
      <sz val="9"/>
      <color indexed="8"/>
      <name val="游ゴシック"/>
      <family val="3"/>
    </font>
    <font>
      <sz val="12"/>
      <color indexed="8"/>
      <name val="游ゴシック"/>
      <family val="3"/>
    </font>
    <font>
      <u val="single"/>
      <sz val="11"/>
      <color indexed="30"/>
      <name val="ＭＳ Ｐゴシック"/>
      <family val="3"/>
    </font>
    <font>
      <sz val="9"/>
      <color indexed="12"/>
      <name val="游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4"/>
      <color theme="1"/>
      <name val="HG丸ｺﾞｼｯｸM-PRO"/>
      <family val="3"/>
    </font>
    <font>
      <sz val="9"/>
      <color theme="1"/>
      <name val="Calibri"/>
      <family val="3"/>
    </font>
    <font>
      <sz val="12"/>
      <color theme="1"/>
      <name val="Calibri"/>
      <family val="3"/>
    </font>
    <font>
      <sz val="9"/>
      <color rgb="FF0000FF"/>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DE3FB"/>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hair"/>
      <right>
        <color indexed="63"/>
      </right>
      <top style="thin"/>
      <bottom style="thin"/>
    </border>
    <border>
      <left style="thin"/>
      <right style="hair"/>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color indexed="63"/>
      </right>
      <top>
        <color indexed="63"/>
      </top>
      <bottom style="thin"/>
    </border>
    <border diagonalDown="1">
      <left style="thin"/>
      <right>
        <color indexed="63"/>
      </right>
      <top style="thin"/>
      <bottom>
        <color indexed="63"/>
      </bottom>
      <diagonal style="thin"/>
    </border>
    <border>
      <left style="thin"/>
      <right style="thin"/>
      <top style="thin"/>
      <bottom>
        <color indexed="63"/>
      </bottom>
    </border>
    <border>
      <left style="hair"/>
      <right>
        <color indexed="63"/>
      </right>
      <top style="thin"/>
      <bottom>
        <color indexed="63"/>
      </bottom>
    </border>
    <border diagonalDown="1">
      <left>
        <color indexed="63"/>
      </left>
      <right style="thin"/>
      <top>
        <color indexed="63"/>
      </top>
      <bottom style="thin"/>
      <diagonal style="thin"/>
    </border>
    <border>
      <left style="thin"/>
      <right style="thin"/>
      <top>
        <color indexed="63"/>
      </top>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hair"/>
      <top style="thin"/>
      <bottom style="hair"/>
    </border>
    <border>
      <left style="hair"/>
      <right style="hair"/>
      <top style="thin"/>
      <bottom style="hair"/>
    </border>
    <border>
      <left>
        <color indexed="63"/>
      </left>
      <right>
        <color indexed="63"/>
      </right>
      <top style="thin"/>
      <bottom style="hair"/>
    </border>
    <border>
      <left style="hair"/>
      <right>
        <color indexed="63"/>
      </right>
      <top style="thin"/>
      <bottom style="hair"/>
    </border>
    <border>
      <left style="hair"/>
      <right style="thin"/>
      <top style="thin"/>
      <bottom style="hair"/>
    </border>
    <border>
      <left>
        <color indexed="63"/>
      </left>
      <right style="thin"/>
      <top style="thin"/>
      <bottom style="hair"/>
    </border>
    <border>
      <left style="thin"/>
      <right>
        <color indexed="63"/>
      </right>
      <top style="hair"/>
      <bottom style="hair"/>
    </border>
    <border>
      <left>
        <color indexed="63"/>
      </left>
      <right style="hair"/>
      <top style="hair"/>
      <bottom style="hair"/>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style="hair"/>
      <right style="thin"/>
      <top style="hair"/>
      <bottom style="hair"/>
    </border>
    <border>
      <left>
        <color indexed="63"/>
      </left>
      <right style="thin"/>
      <top style="hair"/>
      <bottom style="hair"/>
    </border>
    <border>
      <left style="thin"/>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style="thin"/>
      <top>
        <color indexed="63"/>
      </top>
      <bottom style="hair"/>
    </border>
    <border>
      <left>
        <color indexed="63"/>
      </left>
      <right style="thin"/>
      <top>
        <color indexed="63"/>
      </top>
      <bottom style="hair"/>
    </border>
    <border>
      <left style="thin"/>
      <right>
        <color indexed="63"/>
      </right>
      <top style="hair"/>
      <bottom style="thin"/>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color indexed="63"/>
      </right>
      <top style="hair"/>
      <bottom style="thin"/>
    </border>
    <border>
      <left style="hair"/>
      <right style="thin"/>
      <top style="hair"/>
      <bottom style="thin"/>
    </border>
    <border>
      <left>
        <color indexed="63"/>
      </left>
      <right style="thin"/>
      <top style="hair"/>
      <bottom style="thin"/>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8" fillId="0" borderId="0">
      <alignment/>
      <protection/>
    </xf>
    <xf numFmtId="0" fontId="58" fillId="0" borderId="0">
      <alignment vertical="center"/>
      <protection/>
    </xf>
    <xf numFmtId="0" fontId="59" fillId="32" borderId="0" applyNumberFormat="0" applyBorder="0" applyAlignment="0" applyProtection="0"/>
  </cellStyleXfs>
  <cellXfs count="208">
    <xf numFmtId="0" fontId="0" fillId="0" borderId="0" xfId="0" applyAlignment="1">
      <alignment vertical="center"/>
    </xf>
    <xf numFmtId="0" fontId="19" fillId="0" borderId="0" xfId="62" applyFont="1" applyAlignment="1">
      <alignment vertical="center"/>
      <protection/>
    </xf>
    <xf numFmtId="0" fontId="21" fillId="0" borderId="0" xfId="62" applyFont="1">
      <alignment/>
      <protection/>
    </xf>
    <xf numFmtId="0" fontId="21" fillId="0" borderId="0" xfId="62" applyFont="1" applyAlignment="1">
      <alignment horizontal="center"/>
      <protection/>
    </xf>
    <xf numFmtId="0" fontId="22" fillId="0" borderId="0" xfId="62" applyFont="1">
      <alignment/>
      <protection/>
    </xf>
    <xf numFmtId="0" fontId="23" fillId="0" borderId="0" xfId="62" applyFont="1">
      <alignment/>
      <protection/>
    </xf>
    <xf numFmtId="0" fontId="24" fillId="0" borderId="0" xfId="62" applyFont="1" applyAlignment="1">
      <alignment horizontal="right"/>
      <protection/>
    </xf>
    <xf numFmtId="0" fontId="25" fillId="0" borderId="10" xfId="62" applyFont="1" applyBorder="1" applyAlignment="1">
      <alignment horizontal="center" vertical="center"/>
      <protection/>
    </xf>
    <xf numFmtId="0" fontId="25" fillId="0" borderId="11" xfId="62" applyFont="1" applyBorder="1" applyAlignment="1">
      <alignment horizontal="center" vertical="center"/>
      <protection/>
    </xf>
    <xf numFmtId="0" fontId="25" fillId="0" borderId="12" xfId="62" applyFont="1" applyBorder="1" applyAlignment="1">
      <alignment horizontal="center" vertical="center"/>
      <protection/>
    </xf>
    <xf numFmtId="0" fontId="26" fillId="0" borderId="10" xfId="62" applyFont="1" applyBorder="1" applyAlignment="1">
      <alignment horizontal="center" vertical="center"/>
      <protection/>
    </xf>
    <xf numFmtId="0" fontId="26" fillId="0" borderId="11" xfId="62" applyFont="1" applyBorder="1" applyAlignment="1">
      <alignment horizontal="center" vertical="center"/>
      <protection/>
    </xf>
    <xf numFmtId="0" fontId="28" fillId="0" borderId="11" xfId="62" applyFont="1" applyBorder="1" applyAlignment="1">
      <alignment horizontal="left" vertical="center" shrinkToFit="1"/>
      <protection/>
    </xf>
    <xf numFmtId="0" fontId="28" fillId="0" borderId="12" xfId="62" applyFont="1" applyBorder="1" applyAlignment="1">
      <alignment horizontal="left" vertical="center" shrinkToFit="1"/>
      <protection/>
    </xf>
    <xf numFmtId="0" fontId="28" fillId="0" borderId="13" xfId="62" applyFont="1" applyBorder="1" applyAlignment="1">
      <alignment horizontal="center" vertical="center" shrinkToFit="1"/>
      <protection/>
    </xf>
    <xf numFmtId="0" fontId="28" fillId="0" borderId="14" xfId="62" applyFont="1" applyBorder="1" applyAlignment="1">
      <alignment horizontal="left" vertical="center" shrinkToFit="1"/>
      <protection/>
    </xf>
    <xf numFmtId="0" fontId="28" fillId="0" borderId="15" xfId="62" applyFont="1" applyBorder="1" applyAlignment="1">
      <alignment horizontal="left" vertical="center" shrinkToFit="1"/>
      <protection/>
    </xf>
    <xf numFmtId="176" fontId="29" fillId="0" borderId="16" xfId="62" applyNumberFormat="1" applyFont="1" applyBorder="1" applyAlignment="1">
      <alignment horizontal="center" vertical="center" shrinkToFit="1"/>
      <protection/>
    </xf>
    <xf numFmtId="177" fontId="26" fillId="0" borderId="14" xfId="62" applyNumberFormat="1" applyFont="1" applyBorder="1" applyAlignment="1">
      <alignment vertical="center" shrinkToFit="1"/>
      <protection/>
    </xf>
    <xf numFmtId="178" fontId="26" fillId="0" borderId="17" xfId="62" applyNumberFormat="1" applyFont="1" applyBorder="1" applyAlignment="1">
      <alignment vertical="center" shrinkToFit="1"/>
      <protection/>
    </xf>
    <xf numFmtId="178" fontId="26" fillId="0" borderId="15" xfId="62" applyNumberFormat="1" applyFont="1" applyBorder="1" applyAlignment="1">
      <alignment vertical="center" shrinkToFit="1"/>
      <protection/>
    </xf>
    <xf numFmtId="179" fontId="28" fillId="0" borderId="18" xfId="62" applyNumberFormat="1" applyFont="1" applyBorder="1" applyAlignment="1">
      <alignment horizontal="center" vertical="center"/>
      <protection/>
    </xf>
    <xf numFmtId="179" fontId="28" fillId="0" borderId="11" xfId="62" applyNumberFormat="1" applyFont="1" applyBorder="1" applyAlignment="1">
      <alignment horizontal="right" vertical="center" shrinkToFit="1"/>
      <protection/>
    </xf>
    <xf numFmtId="179" fontId="28" fillId="0" borderId="12" xfId="62" applyNumberFormat="1" applyFont="1" applyBorder="1" applyAlignment="1">
      <alignment horizontal="right" vertical="center" shrinkToFit="1"/>
      <protection/>
    </xf>
    <xf numFmtId="179" fontId="26" fillId="0" borderId="0" xfId="62" applyNumberFormat="1" applyFont="1" applyAlignment="1">
      <alignment horizontal="right" vertical="center"/>
      <protection/>
    </xf>
    <xf numFmtId="0" fontId="28" fillId="0" borderId="0" xfId="62" applyFont="1" applyAlignment="1">
      <alignment vertical="center"/>
      <protection/>
    </xf>
    <xf numFmtId="0" fontId="25" fillId="0" borderId="19"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21" xfId="62" applyFont="1" applyBorder="1" applyAlignment="1">
      <alignment horizontal="center" vertical="center"/>
      <protection/>
    </xf>
    <xf numFmtId="0" fontId="26" fillId="0" borderId="19" xfId="62" applyFont="1" applyBorder="1" applyAlignment="1">
      <alignment horizontal="center" vertical="center"/>
      <protection/>
    </xf>
    <xf numFmtId="0" fontId="26" fillId="0" borderId="20" xfId="62" applyFont="1" applyBorder="1" applyAlignment="1">
      <alignment horizontal="center" vertical="center"/>
      <protection/>
    </xf>
    <xf numFmtId="0" fontId="28" fillId="0" borderId="2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177" fontId="28" fillId="0" borderId="14" xfId="62" applyNumberFormat="1" applyFont="1" applyBorder="1" applyAlignment="1">
      <alignment horizontal="center" vertical="center" shrinkToFit="1"/>
      <protection/>
    </xf>
    <xf numFmtId="177" fontId="28" fillId="0" borderId="17" xfId="62" applyNumberFormat="1" applyFont="1" applyBorder="1" applyAlignment="1">
      <alignment vertical="center" shrinkToFit="1"/>
      <protection/>
    </xf>
    <xf numFmtId="178" fontId="28" fillId="0" borderId="14" xfId="62" applyNumberFormat="1" applyFont="1" applyBorder="1" applyAlignment="1">
      <alignment vertical="center" shrinkToFit="1"/>
      <protection/>
    </xf>
    <xf numFmtId="178" fontId="28" fillId="0" borderId="15" xfId="62" applyNumberFormat="1" applyFont="1" applyBorder="1" applyAlignment="1">
      <alignment vertical="center" shrinkToFit="1"/>
      <protection/>
    </xf>
    <xf numFmtId="177" fontId="28" fillId="0" borderId="14" xfId="62" applyNumberFormat="1" applyFont="1" applyBorder="1" applyAlignment="1">
      <alignment vertical="center" shrinkToFit="1"/>
      <protection/>
    </xf>
    <xf numFmtId="178" fontId="28" fillId="0" borderId="17" xfId="62" applyNumberFormat="1" applyFont="1" applyBorder="1" applyAlignment="1">
      <alignment vertical="center" shrinkToFit="1"/>
      <protection/>
    </xf>
    <xf numFmtId="179" fontId="28" fillId="0" borderId="22" xfId="62" applyNumberFormat="1" applyFont="1" applyBorder="1" applyAlignment="1">
      <alignment horizontal="center" vertical="center"/>
      <protection/>
    </xf>
    <xf numFmtId="179" fontId="28" fillId="0" borderId="23" xfId="62" applyNumberFormat="1" applyFont="1" applyBorder="1" applyAlignment="1">
      <alignment horizontal="right" vertical="center" shrinkToFit="1"/>
      <protection/>
    </xf>
    <xf numFmtId="179" fontId="28" fillId="0" borderId="20" xfId="62" applyNumberFormat="1" applyFont="1" applyBorder="1" applyAlignment="1">
      <alignment horizontal="right" vertical="center" shrinkToFit="1"/>
      <protection/>
    </xf>
    <xf numFmtId="179" fontId="28" fillId="0" borderId="21" xfId="62" applyNumberFormat="1" applyFont="1" applyBorder="1" applyAlignment="1">
      <alignment horizontal="right" vertical="center" shrinkToFit="1"/>
      <protection/>
    </xf>
    <xf numFmtId="0" fontId="28" fillId="0" borderId="24" xfId="62" applyFont="1" applyBorder="1">
      <alignment/>
      <protection/>
    </xf>
    <xf numFmtId="0" fontId="30" fillId="0" borderId="14" xfId="62" applyFont="1" applyBorder="1" applyAlignment="1">
      <alignment vertical="center"/>
      <protection/>
    </xf>
    <xf numFmtId="0" fontId="30" fillId="0" borderId="14" xfId="62" applyFont="1" applyBorder="1" applyAlignment="1">
      <alignment horizontal="right" vertical="center"/>
      <protection/>
    </xf>
    <xf numFmtId="0" fontId="28" fillId="0" borderId="12" xfId="62" applyFont="1" applyBorder="1">
      <alignment/>
      <protection/>
    </xf>
    <xf numFmtId="0" fontId="26" fillId="0" borderId="25" xfId="62" applyFont="1" applyBorder="1" applyAlignment="1">
      <alignment horizontal="center"/>
      <protection/>
    </xf>
    <xf numFmtId="0" fontId="26" fillId="0" borderId="10" xfId="62" applyFont="1" applyBorder="1" applyAlignment="1">
      <alignment horizontal="center"/>
      <protection/>
    </xf>
    <xf numFmtId="0" fontId="26" fillId="0" borderId="11" xfId="62" applyFont="1" applyBorder="1" applyAlignment="1">
      <alignment horizontal="center"/>
      <protection/>
    </xf>
    <xf numFmtId="0" fontId="26" fillId="0" borderId="26" xfId="62" applyFont="1" applyBorder="1" applyAlignment="1">
      <alignment horizontal="center"/>
      <protection/>
    </xf>
    <xf numFmtId="0" fontId="26" fillId="0" borderId="12" xfId="62" applyFont="1" applyBorder="1" applyAlignment="1">
      <alignment horizontal="center"/>
      <protection/>
    </xf>
    <xf numFmtId="0" fontId="28" fillId="0" borderId="0" xfId="62" applyFont="1">
      <alignment/>
      <protection/>
    </xf>
    <xf numFmtId="0" fontId="28" fillId="0" borderId="19" xfId="62" applyFont="1" applyBorder="1">
      <alignment/>
      <protection/>
    </xf>
    <xf numFmtId="0" fontId="30" fillId="0" borderId="20" xfId="62" applyFont="1" applyBorder="1" applyAlignment="1">
      <alignment vertical="center"/>
      <protection/>
    </xf>
    <xf numFmtId="0" fontId="28" fillId="0" borderId="27" xfId="62" applyFont="1" applyBorder="1">
      <alignment/>
      <protection/>
    </xf>
    <xf numFmtId="0" fontId="26" fillId="0" borderId="28" xfId="62" applyFont="1" applyBorder="1" applyAlignment="1">
      <alignment horizontal="center"/>
      <protection/>
    </xf>
    <xf numFmtId="0" fontId="26" fillId="0" borderId="19" xfId="62" applyFont="1" applyBorder="1" applyAlignment="1">
      <alignment horizontal="center"/>
      <protection/>
    </xf>
    <xf numFmtId="0" fontId="26" fillId="0" borderId="20" xfId="62" applyFont="1" applyBorder="1" applyAlignment="1">
      <alignment horizontal="center"/>
      <protection/>
    </xf>
    <xf numFmtId="0" fontId="26" fillId="0" borderId="23" xfId="62" applyFont="1" applyBorder="1" applyAlignment="1">
      <alignment horizontal="center"/>
      <protection/>
    </xf>
    <xf numFmtId="0" fontId="26" fillId="0" borderId="21" xfId="62" applyFont="1" applyBorder="1" applyAlignment="1">
      <alignment horizontal="center"/>
      <protection/>
    </xf>
    <xf numFmtId="0" fontId="31" fillId="0" borderId="13" xfId="62" applyFont="1" applyBorder="1" applyAlignment="1">
      <alignment horizontal="center" shrinkToFit="1"/>
      <protection/>
    </xf>
    <xf numFmtId="0" fontId="31" fillId="0" borderId="14" xfId="62" applyFont="1" applyBorder="1" applyAlignment="1">
      <alignment horizontal="center" shrinkToFit="1"/>
      <protection/>
    </xf>
    <xf numFmtId="0" fontId="31" fillId="0" borderId="15" xfId="62" applyFont="1" applyBorder="1" applyAlignment="1">
      <alignment horizontal="center" shrinkToFit="1"/>
      <protection/>
    </xf>
    <xf numFmtId="0" fontId="31" fillId="0" borderId="13" xfId="62" applyFont="1" applyBorder="1" applyAlignment="1">
      <alignment horizontal="center"/>
      <protection/>
    </xf>
    <xf numFmtId="0" fontId="31" fillId="0" borderId="29" xfId="62" applyFont="1" applyBorder="1" applyAlignment="1">
      <alignment horizontal="center"/>
      <protection/>
    </xf>
    <xf numFmtId="0" fontId="30" fillId="0" borderId="30" xfId="62" applyFont="1" applyBorder="1" applyAlignment="1">
      <alignment horizontal="center"/>
      <protection/>
    </xf>
    <xf numFmtId="0" fontId="30" fillId="0" borderId="17" xfId="62" applyFont="1" applyBorder="1" applyAlignment="1">
      <alignment horizontal="center"/>
      <protection/>
    </xf>
    <xf numFmtId="0" fontId="30" fillId="0" borderId="14" xfId="62" applyFont="1" applyBorder="1" applyAlignment="1">
      <alignment horizontal="center"/>
      <protection/>
    </xf>
    <xf numFmtId="0" fontId="30" fillId="0" borderId="17" xfId="62" applyFont="1" applyBorder="1" applyAlignment="1">
      <alignment horizontal="center"/>
      <protection/>
    </xf>
    <xf numFmtId="0" fontId="30" fillId="0" borderId="31" xfId="62" applyFont="1" applyBorder="1" applyAlignment="1">
      <alignment horizontal="center"/>
      <protection/>
    </xf>
    <xf numFmtId="0" fontId="30" fillId="0" borderId="15" xfId="62" applyFont="1" applyBorder="1" applyAlignment="1">
      <alignment horizontal="center"/>
      <protection/>
    </xf>
    <xf numFmtId="0" fontId="31" fillId="0" borderId="0" xfId="62" applyFont="1">
      <alignment/>
      <protection/>
    </xf>
    <xf numFmtId="0" fontId="29" fillId="0" borderId="32" xfId="62" applyFont="1" applyBorder="1" applyAlignment="1">
      <alignment horizontal="center" shrinkToFit="1"/>
      <protection/>
    </xf>
    <xf numFmtId="0" fontId="29" fillId="0" borderId="0" xfId="62" applyFont="1" applyAlignment="1">
      <alignment horizontal="center" shrinkToFit="1"/>
      <protection/>
    </xf>
    <xf numFmtId="0" fontId="29" fillId="0" borderId="33" xfId="62" applyFont="1" applyBorder="1" applyAlignment="1">
      <alignment horizontal="center" shrinkToFit="1"/>
      <protection/>
    </xf>
    <xf numFmtId="0" fontId="30" fillId="0" borderId="34" xfId="62" applyFont="1" applyBorder="1" applyAlignment="1">
      <alignment horizontal="left"/>
      <protection/>
    </xf>
    <xf numFmtId="180" fontId="30" fillId="0" borderId="35" xfId="62" applyNumberFormat="1" applyFont="1" applyBorder="1" applyAlignment="1">
      <alignment horizontal="left"/>
      <protection/>
    </xf>
    <xf numFmtId="49" fontId="32" fillId="0" borderId="36" xfId="62" applyNumberFormat="1" applyFont="1" applyBorder="1" applyAlignment="1">
      <alignment horizontal="center"/>
      <protection/>
    </xf>
    <xf numFmtId="3" fontId="22" fillId="0" borderId="36" xfId="62" applyNumberFormat="1" applyFont="1" applyBorder="1" applyAlignment="1">
      <alignment horizontal="right"/>
      <protection/>
    </xf>
    <xf numFmtId="181" fontId="22" fillId="0" borderId="37" xfId="62" applyNumberFormat="1" applyFont="1" applyBorder="1" applyAlignment="1">
      <alignment horizontal="right" shrinkToFit="1"/>
      <protection/>
    </xf>
    <xf numFmtId="181" fontId="22" fillId="0" borderId="38" xfId="62" applyNumberFormat="1" applyFont="1" applyBorder="1" applyAlignment="1">
      <alignment shrinkToFit="1"/>
      <protection/>
    </xf>
    <xf numFmtId="181" fontId="22" fillId="0" borderId="39" xfId="62" applyNumberFormat="1" applyFont="1" applyBorder="1" applyAlignment="1">
      <alignment shrinkToFit="1"/>
      <protection/>
    </xf>
    <xf numFmtId="181" fontId="22" fillId="0" borderId="40" xfId="62" applyNumberFormat="1" applyFont="1" applyBorder="1" applyAlignment="1">
      <alignment horizontal="right" shrinkToFit="1"/>
      <protection/>
    </xf>
    <xf numFmtId="0" fontId="30" fillId="0" borderId="41" xfId="62" applyFont="1" applyBorder="1" applyAlignment="1">
      <alignment horizontal="left"/>
      <protection/>
    </xf>
    <xf numFmtId="180" fontId="30" fillId="0" borderId="42" xfId="62" applyNumberFormat="1" applyFont="1" applyBorder="1" applyAlignment="1">
      <alignment horizontal="left"/>
      <protection/>
    </xf>
    <xf numFmtId="49" fontId="32" fillId="0" borderId="43" xfId="62" applyNumberFormat="1" applyFont="1" applyBorder="1" applyAlignment="1">
      <alignment horizontal="center"/>
      <protection/>
    </xf>
    <xf numFmtId="3" fontId="22" fillId="0" borderId="43" xfId="62" applyNumberFormat="1" applyFont="1" applyBorder="1" applyAlignment="1">
      <alignment horizontal="right"/>
      <protection/>
    </xf>
    <xf numFmtId="181" fontId="22" fillId="0" borderId="44" xfId="62" applyNumberFormat="1" applyFont="1" applyBorder="1" applyAlignment="1">
      <alignment horizontal="right" shrinkToFit="1"/>
      <protection/>
    </xf>
    <xf numFmtId="181" fontId="22" fillId="0" borderId="45" xfId="62" applyNumberFormat="1" applyFont="1" applyBorder="1" applyAlignment="1">
      <alignment shrinkToFit="1"/>
      <protection/>
    </xf>
    <xf numFmtId="181" fontId="22" fillId="0" borderId="46" xfId="62" applyNumberFormat="1" applyFont="1" applyBorder="1" applyAlignment="1">
      <alignment shrinkToFit="1"/>
      <protection/>
    </xf>
    <xf numFmtId="181" fontId="22" fillId="0" borderId="47" xfId="62" applyNumberFormat="1" applyFont="1" applyBorder="1" applyAlignment="1">
      <alignment horizontal="right" shrinkToFit="1"/>
      <protection/>
    </xf>
    <xf numFmtId="0" fontId="33" fillId="0" borderId="32" xfId="62" applyFont="1" applyBorder="1" applyAlignment="1">
      <alignment horizontal="center" shrinkToFit="1"/>
      <protection/>
    </xf>
    <xf numFmtId="0" fontId="32" fillId="0" borderId="32" xfId="62" applyFont="1" applyBorder="1" applyAlignment="1">
      <alignment horizontal="center" shrinkToFit="1"/>
      <protection/>
    </xf>
    <xf numFmtId="0" fontId="32" fillId="0" borderId="0" xfId="62" applyFont="1" applyAlignment="1">
      <alignment horizontal="center" shrinkToFit="1"/>
      <protection/>
    </xf>
    <xf numFmtId="181" fontId="32" fillId="0" borderId="0" xfId="51" applyNumberFormat="1" applyFont="1" applyBorder="1" applyAlignment="1">
      <alignment shrinkToFit="1"/>
    </xf>
    <xf numFmtId="181" fontId="32" fillId="0" borderId="33" xfId="51" applyNumberFormat="1" applyFont="1" applyBorder="1" applyAlignment="1">
      <alignment shrinkToFit="1"/>
    </xf>
    <xf numFmtId="3" fontId="23" fillId="0" borderId="32" xfId="62" applyNumberFormat="1" applyFont="1" applyBorder="1" applyAlignment="1">
      <alignment horizontal="center" shrinkToFit="1"/>
      <protection/>
    </xf>
    <xf numFmtId="0" fontId="23" fillId="0" borderId="0" xfId="62" applyFont="1" applyAlignment="1">
      <alignment horizontal="center" shrinkToFit="1"/>
      <protection/>
    </xf>
    <xf numFmtId="0" fontId="23" fillId="0" borderId="33" xfId="62" applyFont="1" applyBorder="1" applyAlignment="1">
      <alignment horizontal="center" shrinkToFit="1"/>
      <protection/>
    </xf>
    <xf numFmtId="181" fontId="34" fillId="0" borderId="46" xfId="62" applyNumberFormat="1" applyFont="1" applyBorder="1" applyAlignment="1">
      <alignment shrinkToFit="1"/>
      <protection/>
    </xf>
    <xf numFmtId="0" fontId="30" fillId="0" borderId="48" xfId="62" applyFont="1" applyBorder="1" applyAlignment="1">
      <alignment horizontal="left"/>
      <protection/>
    </xf>
    <xf numFmtId="180" fontId="30" fillId="0" borderId="49" xfId="62" applyNumberFormat="1" applyFont="1" applyBorder="1" applyAlignment="1">
      <alignment horizontal="left"/>
      <protection/>
    </xf>
    <xf numFmtId="49" fontId="32" fillId="0" borderId="50" xfId="62" applyNumberFormat="1" applyFont="1" applyBorder="1" applyAlignment="1">
      <alignment horizontal="center"/>
      <protection/>
    </xf>
    <xf numFmtId="3" fontId="22" fillId="0" borderId="50" xfId="62" applyNumberFormat="1" applyFont="1" applyBorder="1" applyAlignment="1">
      <alignment horizontal="right"/>
      <protection/>
    </xf>
    <xf numFmtId="181" fontId="22" fillId="0" borderId="51" xfId="62" applyNumberFormat="1" applyFont="1" applyBorder="1" applyAlignment="1">
      <alignment horizontal="right" shrinkToFit="1"/>
      <protection/>
    </xf>
    <xf numFmtId="181" fontId="22" fillId="0" borderId="52" xfId="62" applyNumberFormat="1" applyFont="1" applyBorder="1" applyAlignment="1">
      <alignment shrinkToFit="1"/>
      <protection/>
    </xf>
    <xf numFmtId="181" fontId="22" fillId="0" borderId="53" xfId="62" applyNumberFormat="1" applyFont="1" applyBorder="1" applyAlignment="1">
      <alignment shrinkToFit="1"/>
      <protection/>
    </xf>
    <xf numFmtId="181" fontId="22" fillId="0" borderId="54" xfId="62" applyNumberFormat="1" applyFont="1" applyBorder="1" applyAlignment="1">
      <alignment horizontal="right" shrinkToFit="1"/>
      <protection/>
    </xf>
    <xf numFmtId="0" fontId="33" fillId="0" borderId="0" xfId="62" applyFont="1" applyAlignment="1">
      <alignment horizontal="center" shrinkToFit="1"/>
      <protection/>
    </xf>
    <xf numFmtId="0" fontId="33" fillId="0" borderId="33" xfId="62" applyFont="1" applyBorder="1" applyAlignment="1">
      <alignment horizontal="center" shrinkToFit="1"/>
      <protection/>
    </xf>
    <xf numFmtId="181" fontId="32" fillId="0" borderId="0" xfId="62" applyNumberFormat="1" applyFont="1" applyAlignment="1">
      <alignment shrinkToFit="1"/>
      <protection/>
    </xf>
    <xf numFmtId="181" fontId="32" fillId="0" borderId="33" xfId="62" applyNumberFormat="1" applyFont="1" applyBorder="1" applyAlignment="1">
      <alignment shrinkToFit="1"/>
      <protection/>
    </xf>
    <xf numFmtId="0" fontId="32" fillId="0" borderId="32" xfId="62" applyFont="1" applyBorder="1" applyAlignment="1">
      <alignment horizontal="center" shrinkToFit="1"/>
      <protection/>
    </xf>
    <xf numFmtId="0" fontId="32" fillId="0" borderId="0" xfId="62" applyFont="1" applyAlignment="1">
      <alignment horizontal="center" shrinkToFit="1"/>
      <protection/>
    </xf>
    <xf numFmtId="181" fontId="32" fillId="0" borderId="0" xfId="51" applyNumberFormat="1" applyFont="1" applyBorder="1" applyAlignment="1">
      <alignment shrinkToFit="1"/>
    </xf>
    <xf numFmtId="181" fontId="32" fillId="0" borderId="33" xfId="51" applyNumberFormat="1" applyFont="1" applyBorder="1" applyAlignment="1">
      <alignment shrinkToFit="1"/>
    </xf>
    <xf numFmtId="181" fontId="22" fillId="0" borderId="43" xfId="62" applyNumberFormat="1" applyFont="1" applyBorder="1" applyAlignment="1">
      <alignment horizontal="right" shrinkToFit="1"/>
      <protection/>
    </xf>
    <xf numFmtId="3" fontId="23" fillId="0" borderId="19" xfId="62" applyNumberFormat="1" applyFont="1" applyBorder="1" applyAlignment="1">
      <alignment horizontal="center" shrinkToFit="1"/>
      <protection/>
    </xf>
    <xf numFmtId="0" fontId="23" fillId="0" borderId="20" xfId="62" applyFont="1" applyBorder="1" applyAlignment="1">
      <alignment horizontal="center" shrinkToFit="1"/>
      <protection/>
    </xf>
    <xf numFmtId="0" fontId="23" fillId="0" borderId="21" xfId="62" applyFont="1" applyBorder="1" applyAlignment="1">
      <alignment horizontal="center" shrinkToFit="1"/>
      <protection/>
    </xf>
    <xf numFmtId="0" fontId="30" fillId="0" borderId="55" xfId="62" applyFont="1" applyBorder="1" applyAlignment="1">
      <alignment horizontal="center"/>
      <protection/>
    </xf>
    <xf numFmtId="180" fontId="30" fillId="0" borderId="56" xfId="62" applyNumberFormat="1" applyFont="1" applyBorder="1" applyAlignment="1">
      <alignment horizontal="left"/>
      <protection/>
    </xf>
    <xf numFmtId="49" fontId="32" fillId="0" borderId="57" xfId="62" applyNumberFormat="1" applyFont="1" applyBorder="1" applyAlignment="1">
      <alignment horizontal="center"/>
      <protection/>
    </xf>
    <xf numFmtId="3" fontId="22" fillId="0" borderId="57" xfId="62" applyNumberFormat="1" applyFont="1" applyBorder="1" applyAlignment="1">
      <alignment horizontal="right"/>
      <protection/>
    </xf>
    <xf numFmtId="181" fontId="22" fillId="0" borderId="57" xfId="62" applyNumberFormat="1" applyFont="1" applyBorder="1" applyAlignment="1">
      <alignment horizontal="right" shrinkToFit="1"/>
      <protection/>
    </xf>
    <xf numFmtId="181" fontId="22" fillId="0" borderId="58" xfId="62" applyNumberFormat="1" applyFont="1" applyBorder="1" applyAlignment="1">
      <alignment horizontal="right" shrinkToFit="1"/>
      <protection/>
    </xf>
    <xf numFmtId="181" fontId="22" fillId="0" borderId="59" xfId="62" applyNumberFormat="1" applyFont="1" applyBorder="1" applyAlignment="1">
      <alignment shrinkToFit="1"/>
      <protection/>
    </xf>
    <xf numFmtId="181" fontId="22" fillId="0" borderId="60" xfId="62" applyNumberFormat="1" applyFont="1" applyBorder="1" applyAlignment="1">
      <alignment shrinkToFit="1"/>
      <protection/>
    </xf>
    <xf numFmtId="181" fontId="22" fillId="0" borderId="61" xfId="62" applyNumberFormat="1" applyFont="1" applyBorder="1" applyAlignment="1">
      <alignment horizontal="right" shrinkToFit="1"/>
      <protection/>
    </xf>
    <xf numFmtId="0" fontId="31" fillId="0" borderId="19" xfId="62" applyFont="1" applyBorder="1" applyAlignment="1">
      <alignment horizontal="center" shrinkToFit="1"/>
      <protection/>
    </xf>
    <xf numFmtId="0" fontId="31" fillId="0" borderId="20" xfId="62" applyFont="1" applyBorder="1" applyAlignment="1">
      <alignment horizontal="center" shrinkToFit="1"/>
      <protection/>
    </xf>
    <xf numFmtId="0" fontId="31" fillId="0" borderId="21" xfId="62" applyFont="1" applyBorder="1" applyAlignment="1">
      <alignment horizontal="center" shrinkToFit="1"/>
      <protection/>
    </xf>
    <xf numFmtId="181" fontId="30" fillId="0" borderId="19" xfId="62" applyNumberFormat="1" applyFont="1" applyBorder="1" applyAlignment="1">
      <alignment shrinkToFit="1"/>
      <protection/>
    </xf>
    <xf numFmtId="0" fontId="30" fillId="0" borderId="20" xfId="62" applyFont="1" applyBorder="1" applyAlignment="1">
      <alignment shrinkToFit="1"/>
      <protection/>
    </xf>
    <xf numFmtId="0" fontId="30" fillId="0" borderId="14" xfId="62" applyFont="1" applyBorder="1" applyAlignment="1">
      <alignment shrinkToFit="1"/>
      <protection/>
    </xf>
    <xf numFmtId="3" fontId="30" fillId="0" borderId="17" xfId="62" applyNumberFormat="1" applyFont="1" applyBorder="1" applyAlignment="1">
      <alignment horizontal="left" shrinkToFit="1"/>
      <protection/>
    </xf>
    <xf numFmtId="181" fontId="22" fillId="0" borderId="29" xfId="62" applyNumberFormat="1" applyFont="1" applyBorder="1" applyAlignment="1">
      <alignment horizontal="right" shrinkToFit="1"/>
      <protection/>
    </xf>
    <xf numFmtId="3" fontId="22" fillId="0" borderId="17" xfId="62" applyNumberFormat="1" applyFont="1" applyBorder="1" applyAlignment="1">
      <alignment horizontal="right" shrinkToFit="1"/>
      <protection/>
    </xf>
    <xf numFmtId="181" fontId="22" fillId="0" borderId="14" xfId="62" applyNumberFormat="1" applyFont="1" applyBorder="1" applyAlignment="1">
      <alignment horizontal="right" shrinkToFit="1"/>
      <protection/>
    </xf>
    <xf numFmtId="181" fontId="22" fillId="0" borderId="23" xfId="62" applyNumberFormat="1" applyFont="1" applyBorder="1" applyAlignment="1">
      <alignment shrinkToFit="1"/>
      <protection/>
    </xf>
    <xf numFmtId="181" fontId="22" fillId="0" borderId="21" xfId="62" applyNumberFormat="1" applyFont="1" applyBorder="1" applyAlignment="1">
      <alignment shrinkToFit="1"/>
      <protection/>
    </xf>
    <xf numFmtId="0" fontId="30" fillId="0" borderId="19" xfId="62" applyFont="1" applyBorder="1" applyAlignment="1">
      <alignment shrinkToFit="1"/>
      <protection/>
    </xf>
    <xf numFmtId="181" fontId="22" fillId="0" borderId="15" xfId="62" applyNumberFormat="1" applyFont="1" applyBorder="1" applyAlignment="1">
      <alignment horizontal="right" shrinkToFit="1"/>
      <protection/>
    </xf>
    <xf numFmtId="0" fontId="28" fillId="0" borderId="0" xfId="62" applyFont="1" applyAlignment="1">
      <alignment shrinkToFit="1"/>
      <protection/>
    </xf>
    <xf numFmtId="0" fontId="35" fillId="0" borderId="11" xfId="62" applyFont="1" applyBorder="1" applyAlignment="1">
      <alignment vertical="top" wrapText="1"/>
      <protection/>
    </xf>
    <xf numFmtId="0" fontId="22" fillId="0" borderId="0" xfId="62" applyFont="1" applyAlignment="1">
      <alignment vertical="center"/>
      <protection/>
    </xf>
    <xf numFmtId="0" fontId="22" fillId="0" borderId="11" xfId="62" applyFont="1" applyBorder="1" applyAlignment="1">
      <alignment vertical="top" wrapText="1"/>
      <protection/>
    </xf>
    <xf numFmtId="0" fontId="22" fillId="0" borderId="0" xfId="62" applyFont="1" applyAlignment="1">
      <alignment horizontal="right" vertical="center"/>
      <protection/>
    </xf>
    <xf numFmtId="0" fontId="24" fillId="0" borderId="0" xfId="62" applyFont="1" applyAlignment="1">
      <alignment vertical="center"/>
      <protection/>
    </xf>
    <xf numFmtId="0" fontId="24" fillId="0" borderId="0" xfId="62" applyFont="1" applyAlignment="1">
      <alignment horizontal="right" vertical="center"/>
      <protection/>
    </xf>
    <xf numFmtId="0" fontId="21" fillId="0" borderId="0" xfId="62" applyFont="1" applyAlignment="1">
      <alignment vertical="center"/>
      <protection/>
    </xf>
    <xf numFmtId="0" fontId="35" fillId="0" borderId="0" xfId="62" applyFont="1" applyAlignment="1">
      <alignment vertical="top" wrapText="1"/>
      <protection/>
    </xf>
    <xf numFmtId="0" fontId="22" fillId="0" borderId="0" xfId="62" applyFont="1" applyAlignment="1">
      <alignment vertical="top" wrapText="1"/>
      <protection/>
    </xf>
    <xf numFmtId="0" fontId="22" fillId="0" borderId="0" xfId="62" applyFont="1" applyAlignment="1">
      <alignment horizontal="left" vertical="top"/>
      <protection/>
    </xf>
    <xf numFmtId="0" fontId="30" fillId="0" borderId="0" xfId="62" applyFont="1">
      <alignment/>
      <protection/>
    </xf>
    <xf numFmtId="0" fontId="24" fillId="0" borderId="0" xfId="62" applyFont="1">
      <alignment/>
      <protection/>
    </xf>
    <xf numFmtId="0" fontId="26" fillId="0" borderId="26" xfId="62" applyFont="1" applyBorder="1" applyAlignment="1">
      <alignment horizontal="left" vertical="center" shrinkToFit="1"/>
      <protection/>
    </xf>
    <xf numFmtId="0" fontId="26" fillId="0" borderId="23" xfId="62" applyFont="1" applyBorder="1" applyAlignment="1">
      <alignment horizontal="left" vertical="center" shrinkToFit="1"/>
      <protection/>
    </xf>
    <xf numFmtId="0" fontId="26" fillId="0" borderId="17" xfId="62" applyFont="1" applyBorder="1" applyAlignment="1">
      <alignment horizontal="left" vertical="center" shrinkToFit="1"/>
      <protection/>
    </xf>
    <xf numFmtId="177" fontId="26" fillId="0" borderId="17" xfId="62" applyNumberFormat="1" applyFont="1" applyBorder="1" applyAlignment="1">
      <alignment horizontal="center" vertical="center" shrinkToFit="1"/>
      <protection/>
    </xf>
    <xf numFmtId="179" fontId="28" fillId="0" borderId="18" xfId="62" applyNumberFormat="1" applyFont="1" applyBorder="1" applyAlignment="1">
      <alignment horizontal="center" vertical="center" shrinkToFit="1"/>
      <protection/>
    </xf>
    <xf numFmtId="179" fontId="28" fillId="0" borderId="22" xfId="62" applyNumberFormat="1" applyFont="1" applyBorder="1" applyAlignment="1">
      <alignment horizontal="center" vertical="center" shrinkToFit="1"/>
      <protection/>
    </xf>
    <xf numFmtId="181" fontId="34" fillId="0" borderId="60" xfId="62" applyNumberFormat="1" applyFont="1" applyBorder="1" applyAlignment="1">
      <alignment shrinkToFit="1"/>
      <protection/>
    </xf>
    <xf numFmtId="0" fontId="29" fillId="0" borderId="10" xfId="62" applyFont="1" applyBorder="1" applyAlignment="1">
      <alignment horizontal="center" shrinkToFit="1"/>
      <protection/>
    </xf>
    <xf numFmtId="0" fontId="29" fillId="0" borderId="11" xfId="62" applyFont="1" applyBorder="1" applyAlignment="1">
      <alignment horizontal="center" shrinkToFit="1"/>
      <protection/>
    </xf>
    <xf numFmtId="0" fontId="29" fillId="0" borderId="12" xfId="62" applyFont="1" applyBorder="1" applyAlignment="1">
      <alignment horizontal="center" shrinkToFit="1"/>
      <protection/>
    </xf>
    <xf numFmtId="181" fontId="22" fillId="0" borderId="62" xfId="62" applyNumberFormat="1" applyFont="1" applyBorder="1" applyAlignment="1">
      <alignment shrinkToFit="1"/>
      <protection/>
    </xf>
    <xf numFmtId="181" fontId="22" fillId="0" borderId="63" xfId="62" applyNumberFormat="1" applyFont="1" applyBorder="1" applyAlignment="1">
      <alignment shrinkToFit="1"/>
      <protection/>
    </xf>
    <xf numFmtId="181" fontId="34" fillId="0" borderId="63" xfId="62" applyNumberFormat="1" applyFont="1" applyBorder="1" applyAlignment="1">
      <alignment shrinkToFit="1"/>
      <protection/>
    </xf>
    <xf numFmtId="181" fontId="22" fillId="0" borderId="59" xfId="62" applyNumberFormat="1" applyFont="1" applyBorder="1" applyAlignment="1">
      <alignment horizontal="right" shrinkToFit="1"/>
      <protection/>
    </xf>
    <xf numFmtId="181" fontId="22" fillId="0" borderId="60" xfId="62" applyNumberFormat="1" applyFont="1" applyBorder="1" applyAlignment="1">
      <alignment horizontal="right" shrinkToFit="1"/>
      <protection/>
    </xf>
    <xf numFmtId="181" fontId="34" fillId="0" borderId="53" xfId="62" applyNumberFormat="1" applyFont="1" applyBorder="1" applyAlignment="1">
      <alignment shrinkToFit="1"/>
      <protection/>
    </xf>
    <xf numFmtId="0" fontId="33" fillId="0" borderId="32" xfId="62" applyFont="1" applyBorder="1" applyAlignment="1">
      <alignment horizontal="center" vertical="top" shrinkToFit="1"/>
      <protection/>
    </xf>
    <xf numFmtId="0" fontId="33" fillId="0" borderId="0" xfId="62" applyFont="1" applyAlignment="1">
      <alignment horizontal="center" vertical="top" shrinkToFit="1"/>
      <protection/>
    </xf>
    <xf numFmtId="0" fontId="33" fillId="0" borderId="33" xfId="62" applyFont="1" applyBorder="1" applyAlignment="1">
      <alignment horizontal="center" vertical="top" shrinkToFit="1"/>
      <protection/>
    </xf>
    <xf numFmtId="49" fontId="60" fillId="0" borderId="0" xfId="63" applyNumberFormat="1" applyFont="1">
      <alignment vertical="center"/>
      <protection/>
    </xf>
    <xf numFmtId="0" fontId="61" fillId="0" borderId="0" xfId="63" applyFont="1" applyAlignment="1">
      <alignment vertical="center" shrinkToFit="1"/>
      <protection/>
    </xf>
    <xf numFmtId="49" fontId="62" fillId="0" borderId="0" xfId="63" applyNumberFormat="1" applyFont="1" applyAlignment="1">
      <alignment horizontal="center" vertical="center" shrinkToFit="1"/>
      <protection/>
    </xf>
    <xf numFmtId="49" fontId="58" fillId="3" borderId="43" xfId="63" applyNumberFormat="1" applyFill="1" applyBorder="1" applyAlignment="1">
      <alignment horizontal="center" vertical="center" shrinkToFit="1"/>
      <protection/>
    </xf>
    <xf numFmtId="0" fontId="58" fillId="0" borderId="43" xfId="63" applyBorder="1" applyAlignment="1">
      <alignment vertical="center" shrinkToFit="1"/>
      <protection/>
    </xf>
    <xf numFmtId="0" fontId="58" fillId="0" borderId="43" xfId="63" applyBorder="1" applyAlignment="1">
      <alignment horizontal="left" vertical="center" shrinkToFit="1"/>
      <protection/>
    </xf>
    <xf numFmtId="0" fontId="58" fillId="3" borderId="43" xfId="63" applyFill="1" applyBorder="1" applyAlignment="1">
      <alignment horizontal="center" vertical="center" shrinkToFit="1"/>
      <protection/>
    </xf>
    <xf numFmtId="183" fontId="58" fillId="0" borderId="43" xfId="63" applyNumberFormat="1" applyBorder="1" applyAlignment="1">
      <alignment horizontal="center" vertical="center" shrinkToFit="1"/>
      <protection/>
    </xf>
    <xf numFmtId="0" fontId="61" fillId="0" borderId="0" xfId="63" applyFont="1" applyAlignment="1">
      <alignment horizontal="center" vertical="center" shrinkToFit="1"/>
      <protection/>
    </xf>
    <xf numFmtId="49" fontId="61" fillId="0" borderId="0" xfId="63" applyNumberFormat="1" applyFont="1" applyAlignment="1">
      <alignment horizontal="center" vertical="center" shrinkToFit="1"/>
      <protection/>
    </xf>
    <xf numFmtId="187" fontId="61" fillId="0" borderId="0" xfId="63" applyNumberFormat="1" applyFont="1" applyAlignment="1">
      <alignment horizontal="center" vertical="center" shrinkToFit="1"/>
      <protection/>
    </xf>
    <xf numFmtId="187" fontId="61" fillId="0" borderId="0" xfId="63" applyNumberFormat="1" applyFont="1" applyAlignment="1">
      <alignment vertical="center" shrinkToFit="1"/>
      <protection/>
    </xf>
    <xf numFmtId="49" fontId="58" fillId="3" borderId="64" xfId="63" applyNumberFormat="1" applyFill="1" applyBorder="1" applyAlignment="1">
      <alignment horizontal="center" vertical="center" shrinkToFit="1"/>
      <protection/>
    </xf>
    <xf numFmtId="0" fontId="58" fillId="0" borderId="64" xfId="63" applyBorder="1" applyAlignment="1">
      <alignment vertical="center" shrinkToFit="1"/>
      <protection/>
    </xf>
    <xf numFmtId="0" fontId="58" fillId="0" borderId="64" xfId="63" applyBorder="1" applyAlignment="1">
      <alignment horizontal="left" vertical="center" shrinkToFit="1"/>
      <protection/>
    </xf>
    <xf numFmtId="0" fontId="58" fillId="3" borderId="64" xfId="63" applyFill="1" applyBorder="1" applyAlignment="1">
      <alignment horizontal="center" vertical="center" shrinkToFit="1"/>
      <protection/>
    </xf>
    <xf numFmtId="0" fontId="58" fillId="0" borderId="64" xfId="63" applyBorder="1" applyAlignment="1">
      <alignment horizontal="center" vertical="center" shrinkToFit="1"/>
      <protection/>
    </xf>
    <xf numFmtId="49" fontId="61" fillId="0" borderId="43" xfId="63" applyNumberFormat="1" applyFont="1" applyBorder="1" applyAlignment="1">
      <alignment horizontal="center" vertical="center" shrinkToFit="1"/>
      <protection/>
    </xf>
    <xf numFmtId="0" fontId="61" fillId="0" borderId="43" xfId="63" applyFont="1" applyBorder="1" applyAlignment="1">
      <alignment vertical="center" shrinkToFit="1"/>
      <protection/>
    </xf>
    <xf numFmtId="0" fontId="46" fillId="0" borderId="43" xfId="43" applyBorder="1" applyAlignment="1">
      <alignment vertical="center" shrinkToFit="1"/>
    </xf>
    <xf numFmtId="187" fontId="61" fillId="0" borderId="43" xfId="63" applyNumberFormat="1" applyFont="1" applyBorder="1" applyAlignment="1">
      <alignment vertical="center" shrinkToFit="1"/>
      <protection/>
    </xf>
    <xf numFmtId="187" fontId="63" fillId="0" borderId="43" xfId="63" applyNumberFormat="1" applyFont="1" applyBorder="1" applyAlignment="1">
      <alignment vertical="center" shrinkToFit="1"/>
      <protection/>
    </xf>
    <xf numFmtId="49" fontId="61" fillId="33" borderId="43" xfId="63" applyNumberFormat="1" applyFont="1" applyFill="1" applyBorder="1" applyAlignment="1">
      <alignment horizontal="center" vertical="center" wrapText="1" shrinkToFit="1"/>
      <protection/>
    </xf>
    <xf numFmtId="0" fontId="61" fillId="33" borderId="43" xfId="63" applyFont="1" applyFill="1" applyBorder="1" applyAlignment="1">
      <alignment horizontal="center" vertical="center" shrinkToFit="1"/>
      <protection/>
    </xf>
    <xf numFmtId="187" fontId="61" fillId="33" borderId="43" xfId="63" applyNumberFormat="1" applyFont="1" applyFill="1" applyBorder="1" applyAlignment="1">
      <alignment horizontal="center" vertical="center" shrinkToFit="1"/>
      <protection/>
    </xf>
    <xf numFmtId="187" fontId="63" fillId="33" borderId="43" xfId="63" applyNumberFormat="1" applyFont="1" applyFill="1" applyBorder="1" applyAlignment="1">
      <alignment horizontal="center" vertical="center" shrinkToFit="1"/>
      <protection/>
    </xf>
    <xf numFmtId="49" fontId="61" fillId="33" borderId="43" xfId="63" applyNumberFormat="1" applyFont="1" applyFill="1" applyBorder="1" applyAlignment="1">
      <alignment horizontal="center" vertical="center" shrinkToFit="1"/>
      <protection/>
    </xf>
    <xf numFmtId="187" fontId="61" fillId="33" borderId="43" xfId="63" applyNumberFormat="1" applyFont="1" applyFill="1" applyBorder="1" applyAlignment="1">
      <alignment horizontal="center" vertical="center" shrinkToFit="1"/>
      <protection/>
    </xf>
    <xf numFmtId="187" fontId="63" fillId="33" borderId="43" xfId="63" applyNumberFormat="1" applyFont="1" applyFill="1" applyBorder="1" applyAlignment="1">
      <alignment horizontal="center" vertical="center" shrinkToFit="1"/>
      <protection/>
    </xf>
    <xf numFmtId="182" fontId="58" fillId="0" borderId="43" xfId="63" applyNumberFormat="1" applyBorder="1" applyAlignment="1">
      <alignment horizontal="center" vertical="center" shrinkToFit="1"/>
      <protection/>
    </xf>
    <xf numFmtId="187" fontId="58" fillId="0" borderId="64" xfId="63" applyNumberFormat="1" applyBorder="1" applyAlignment="1">
      <alignment horizontal="center" vertical="center" shrinkToFit="1"/>
      <protection/>
    </xf>
    <xf numFmtId="182" fontId="26" fillId="0" borderId="26" xfId="62" applyNumberFormat="1" applyFont="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249">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DBDB"/>
        </patternFill>
      </fill>
    </dxf>
    <dxf>
      <fill>
        <patternFill>
          <bgColor rgb="FFFFE6E6"/>
        </patternFill>
      </fill>
    </dxf>
    <dxf>
      <fill>
        <patternFill>
          <bgColor rgb="FFFFDBDB"/>
        </patternFill>
      </fill>
    </dxf>
    <dxf>
      <fill>
        <patternFill>
          <bgColor rgb="FFFFCC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m\&#12510;&#12473;&#12479;\&#12510;&#12473;&#12479;\&#37096;&#25968;&#34920;&#65434;&#65394;&#65393;&#65395;&#654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m\&#12510;&#12473;&#12479;\&#32113;&#19968;&#37096;&#25968;&#20316;&#25104;PG\bmak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イン"/>
      <sheetName val="ENTRY"/>
      <sheetName val="WK_注釈"/>
    </sheetNames>
    <sheetDataSet>
      <sheetData sheetId="2">
        <row r="1">
          <cell r="A1" t="str">
            <v>ああああああああああ</v>
          </cell>
        </row>
        <row r="2">
          <cell r="A2" t="str">
            <v>ｄｄｄｄｄｄｄｄｄｄｄ</v>
          </cell>
        </row>
        <row r="3">
          <cell r="A3" t="str">
            <v>ｖｖｖｖｖｖｖｖｖｖｖｖｖｖｖ</v>
          </cell>
        </row>
        <row r="7">
          <cell r="A7" t="str">
            <v>aaad c c cv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28"/>
  <sheetViews>
    <sheetView showZeros="0" zoomScalePageLayoutView="0" workbookViewId="0" topLeftCell="A1">
      <selection activeCell="L3" sqref="L3:N3"/>
    </sheetView>
  </sheetViews>
  <sheetFormatPr defaultColWidth="7.375" defaultRowHeight="13.5"/>
  <cols>
    <col min="1" max="1" width="7.75390625" style="185" customWidth="1"/>
    <col min="2" max="3" width="5.625" style="177" hidden="1" customWidth="1"/>
    <col min="4" max="4" width="16.625" style="177" customWidth="1"/>
    <col min="5" max="6" width="9.00390625" style="177" customWidth="1"/>
    <col min="7" max="75" width="7.375" style="177" customWidth="1"/>
    <col min="76" max="16384" width="7.375" style="177" customWidth="1"/>
  </cols>
  <sheetData>
    <row r="1" ht="18.75" customHeight="1">
      <c r="A1" s="176" t="s">
        <v>300</v>
      </c>
    </row>
    <row r="2" ht="6" customHeight="1">
      <c r="A2" s="178"/>
    </row>
    <row r="3" spans="1:14" ht="19.5" customHeight="1">
      <c r="A3" s="179" t="s">
        <v>301</v>
      </c>
      <c r="B3" s="180"/>
      <c r="C3" s="180"/>
      <c r="D3" s="181"/>
      <c r="E3" s="181"/>
      <c r="F3" s="181"/>
      <c r="G3" s="182" t="s">
        <v>2</v>
      </c>
      <c r="H3" s="181"/>
      <c r="I3" s="181"/>
      <c r="J3" s="181"/>
      <c r="K3" s="182" t="s">
        <v>302</v>
      </c>
      <c r="L3" s="205"/>
      <c r="M3" s="183"/>
      <c r="N3" s="183"/>
    </row>
    <row r="4" spans="1:14" ht="19.5" customHeight="1">
      <c r="A4" s="188" t="s">
        <v>303</v>
      </c>
      <c r="B4" s="189"/>
      <c r="C4" s="189"/>
      <c r="D4" s="190"/>
      <c r="E4" s="190"/>
      <c r="F4" s="190"/>
      <c r="G4" s="191" t="s">
        <v>6</v>
      </c>
      <c r="H4" s="192"/>
      <c r="I4" s="192"/>
      <c r="J4" s="192"/>
      <c r="K4" s="191" t="s">
        <v>3</v>
      </c>
      <c r="L4" s="206">
        <f>F28</f>
        <v>0</v>
      </c>
      <c r="M4" s="192"/>
      <c r="N4" s="192"/>
    </row>
    <row r="5" spans="1:15" s="184" customFormat="1" ht="13.5" customHeight="1">
      <c r="A5" s="198" t="s">
        <v>304</v>
      </c>
      <c r="B5" s="199" t="s">
        <v>305</v>
      </c>
      <c r="C5" s="199" t="s">
        <v>306</v>
      </c>
      <c r="D5" s="199" t="s">
        <v>307</v>
      </c>
      <c r="E5" s="200" t="s">
        <v>308</v>
      </c>
      <c r="F5" s="201"/>
      <c r="G5" s="200" t="s">
        <v>311</v>
      </c>
      <c r="H5" s="201"/>
      <c r="I5" s="200" t="s">
        <v>314</v>
      </c>
      <c r="J5" s="201"/>
      <c r="K5" s="200" t="s">
        <v>315</v>
      </c>
      <c r="L5" s="201"/>
      <c r="M5" s="200" t="s">
        <v>316</v>
      </c>
      <c r="N5" s="201"/>
      <c r="O5" s="186"/>
    </row>
    <row r="6" spans="1:15" s="184" customFormat="1" ht="13.5" customHeight="1">
      <c r="A6" s="202"/>
      <c r="B6" s="199"/>
      <c r="C6" s="199"/>
      <c r="D6" s="199"/>
      <c r="E6" s="203" t="s">
        <v>309</v>
      </c>
      <c r="F6" s="204" t="s">
        <v>310</v>
      </c>
      <c r="G6" s="203" t="s">
        <v>312</v>
      </c>
      <c r="H6" s="204" t="s">
        <v>313</v>
      </c>
      <c r="I6" s="203" t="s">
        <v>312</v>
      </c>
      <c r="J6" s="204" t="s">
        <v>313</v>
      </c>
      <c r="K6" s="203" t="s">
        <v>312</v>
      </c>
      <c r="L6" s="204" t="s">
        <v>313</v>
      </c>
      <c r="M6" s="203" t="s">
        <v>312</v>
      </c>
      <c r="N6" s="204" t="s">
        <v>313</v>
      </c>
      <c r="O6" s="186"/>
    </row>
    <row r="7" spans="1:15" ht="13.5" customHeight="1">
      <c r="A7" s="193" t="s">
        <v>317</v>
      </c>
      <c r="B7" s="194">
        <v>1</v>
      </c>
      <c r="C7" s="194">
        <v>1</v>
      </c>
      <c r="D7" s="195" t="s">
        <v>318</v>
      </c>
      <c r="E7" s="196">
        <f>SUMIF(G6:N6,E6,G7:N7)</f>
        <v>158800</v>
      </c>
      <c r="F7" s="197">
        <f>SUMIF(G6:N6,F6,G7:N7)</f>
        <v>0</v>
      </c>
      <c r="G7" s="196">
        <f>1!H42+1!J42</f>
        <v>51600</v>
      </c>
      <c r="H7" s="197">
        <f>1!I42+1!K42</f>
        <v>0</v>
      </c>
      <c r="I7" s="196">
        <f>1!Q42+1!S42</f>
        <v>27300</v>
      </c>
      <c r="J7" s="197">
        <f>1!R42+1!T42</f>
        <v>0</v>
      </c>
      <c r="K7" s="196">
        <f>1!X42+1!Z42</f>
        <v>8800</v>
      </c>
      <c r="L7" s="197">
        <f>1!Y42+1!AA42</f>
        <v>0</v>
      </c>
      <c r="M7" s="196">
        <f>1!AE42+1!AG42</f>
        <v>71100</v>
      </c>
      <c r="N7" s="197">
        <f>1!AF42+1!AH42</f>
        <v>0</v>
      </c>
      <c r="O7" s="187"/>
    </row>
    <row r="8" spans="1:15" ht="13.5" customHeight="1">
      <c r="A8" s="193" t="s">
        <v>317</v>
      </c>
      <c r="B8" s="194">
        <v>1</v>
      </c>
      <c r="C8" s="194">
        <v>8</v>
      </c>
      <c r="D8" s="195" t="s">
        <v>319</v>
      </c>
      <c r="E8" s="196">
        <f>SUMIF(G6:N6,E6,G8:N8)</f>
        <v>4090</v>
      </c>
      <c r="F8" s="197">
        <f>SUMIF(G6:N6,F6,G8:N8)</f>
        <v>0</v>
      </c>
      <c r="G8" s="196">
        <f>1!L42</f>
        <v>4090</v>
      </c>
      <c r="H8" s="197">
        <f>1!M42</f>
        <v>0</v>
      </c>
      <c r="I8" s="196"/>
      <c r="J8" s="197"/>
      <c r="K8" s="196"/>
      <c r="L8" s="197"/>
      <c r="M8" s="196"/>
      <c r="N8" s="197"/>
      <c r="O8" s="187"/>
    </row>
    <row r="9" spans="1:15" ht="13.5" customHeight="1">
      <c r="A9" s="193" t="s">
        <v>320</v>
      </c>
      <c r="B9" s="194">
        <v>1</v>
      </c>
      <c r="C9" s="194">
        <v>1</v>
      </c>
      <c r="D9" s="195" t="s">
        <v>321</v>
      </c>
      <c r="E9" s="196">
        <f>SUMIF(G6:N6,E6,G9:N9)</f>
        <v>104400</v>
      </c>
      <c r="F9" s="197">
        <f>SUMIF(G6:N6,F6,G9:N9)</f>
        <v>0</v>
      </c>
      <c r="G9" s="196">
        <f>2!H20+2!J20</f>
        <v>31050</v>
      </c>
      <c r="H9" s="197">
        <f>2!I20+2!K20</f>
        <v>0</v>
      </c>
      <c r="I9" s="196">
        <f>2!Q20+2!S20</f>
        <v>23350</v>
      </c>
      <c r="J9" s="197">
        <f>2!R20+2!T20</f>
        <v>0</v>
      </c>
      <c r="K9" s="196">
        <f>2!X20+2!Z20</f>
        <v>0</v>
      </c>
      <c r="L9" s="197">
        <f>2!Y20+2!AA20</f>
        <v>0</v>
      </c>
      <c r="M9" s="196">
        <f>2!AE20+2!AG20</f>
        <v>50000</v>
      </c>
      <c r="N9" s="197">
        <f>2!AF20+2!AH20</f>
        <v>0</v>
      </c>
      <c r="O9" s="187"/>
    </row>
    <row r="10" spans="1:15" ht="13.5" customHeight="1">
      <c r="A10" s="193" t="s">
        <v>322</v>
      </c>
      <c r="B10" s="194">
        <v>1</v>
      </c>
      <c r="C10" s="194">
        <v>1</v>
      </c>
      <c r="D10" s="195" t="s">
        <v>323</v>
      </c>
      <c r="E10" s="196">
        <f>SUMIF(G6:N6,E6,G10:N10)</f>
        <v>25750</v>
      </c>
      <c r="F10" s="197">
        <f>SUMIF(G6:N6,F6,G10:N10)</f>
        <v>0</v>
      </c>
      <c r="G10" s="196">
        <f>2!H28+2!J28</f>
        <v>9450</v>
      </c>
      <c r="H10" s="197">
        <f>2!I28+2!K28</f>
        <v>0</v>
      </c>
      <c r="I10" s="196">
        <f>2!Q28+2!S28</f>
        <v>4100</v>
      </c>
      <c r="J10" s="197">
        <f>2!R28+2!T28</f>
        <v>0</v>
      </c>
      <c r="K10" s="196">
        <f>2!X28+2!Z28</f>
        <v>0</v>
      </c>
      <c r="L10" s="197">
        <f>2!Y28+2!AA28</f>
        <v>0</v>
      </c>
      <c r="M10" s="196">
        <f>2!AE28+2!AG28</f>
        <v>12200</v>
      </c>
      <c r="N10" s="197">
        <f>2!AF28+2!AH28</f>
        <v>0</v>
      </c>
      <c r="O10" s="187"/>
    </row>
    <row r="11" spans="1:15" ht="13.5" customHeight="1">
      <c r="A11" s="193" t="s">
        <v>324</v>
      </c>
      <c r="B11" s="194">
        <v>1</v>
      </c>
      <c r="C11" s="194">
        <v>1</v>
      </c>
      <c r="D11" s="195" t="s">
        <v>325</v>
      </c>
      <c r="E11" s="196">
        <f>SUMIF(G6:N6,E6,G11:N11)</f>
        <v>24000</v>
      </c>
      <c r="F11" s="197">
        <f>SUMIF(G6:N6,F6,G11:N11)</f>
        <v>0</v>
      </c>
      <c r="G11" s="196">
        <f>2!H35+2!J35</f>
        <v>6150</v>
      </c>
      <c r="H11" s="197">
        <f>2!I35+2!K35</f>
        <v>0</v>
      </c>
      <c r="I11" s="196">
        <f>2!Q35+2!S35</f>
        <v>2950</v>
      </c>
      <c r="J11" s="197">
        <f>2!R35+2!T35</f>
        <v>0</v>
      </c>
      <c r="K11" s="196">
        <f>2!X35+2!Z35</f>
        <v>1700</v>
      </c>
      <c r="L11" s="197">
        <f>2!Y35+2!AA35</f>
        <v>0</v>
      </c>
      <c r="M11" s="196">
        <f>2!AE35+2!AG35</f>
        <v>13200</v>
      </c>
      <c r="N11" s="197">
        <f>2!AF35+2!AH35</f>
        <v>0</v>
      </c>
      <c r="O11" s="187"/>
    </row>
    <row r="12" spans="1:15" ht="13.5" customHeight="1">
      <c r="A12" s="193" t="s">
        <v>326</v>
      </c>
      <c r="B12" s="194">
        <v>1</v>
      </c>
      <c r="C12" s="194">
        <v>1</v>
      </c>
      <c r="D12" s="195" t="s">
        <v>327</v>
      </c>
      <c r="E12" s="196">
        <f>SUMIF(G6:N6,E6,G12:N12)</f>
        <v>12550</v>
      </c>
      <c r="F12" s="197">
        <f>SUMIF(G6:N6,F6,G12:N12)</f>
        <v>0</v>
      </c>
      <c r="G12" s="196">
        <f>2!H42+2!J42</f>
        <v>2900</v>
      </c>
      <c r="H12" s="197">
        <f>2!I42+2!K42</f>
        <v>0</v>
      </c>
      <c r="I12" s="196">
        <f>2!Q42+2!S42</f>
        <v>1850</v>
      </c>
      <c r="J12" s="197">
        <f>2!R42+2!T42</f>
        <v>0</v>
      </c>
      <c r="K12" s="196">
        <f>2!X42+2!Z42</f>
        <v>0</v>
      </c>
      <c r="L12" s="197">
        <f>2!Y42+2!AA42</f>
        <v>0</v>
      </c>
      <c r="M12" s="196">
        <f>2!AE42+2!AG42</f>
        <v>7800</v>
      </c>
      <c r="N12" s="197">
        <f>2!AF42+2!AH42</f>
        <v>0</v>
      </c>
      <c r="O12" s="187"/>
    </row>
    <row r="13" spans="1:15" ht="13.5" customHeight="1">
      <c r="A13" s="193" t="s">
        <v>320</v>
      </c>
      <c r="B13" s="194">
        <v>1</v>
      </c>
      <c r="C13" s="194">
        <v>8</v>
      </c>
      <c r="D13" s="195" t="s">
        <v>328</v>
      </c>
      <c r="E13" s="196">
        <f>SUMIF(G6:N6,E6,G13:N13)</f>
        <v>2320</v>
      </c>
      <c r="F13" s="197">
        <f>SUMIF(G6:N6,F6,G13:N13)</f>
        <v>0</v>
      </c>
      <c r="G13" s="196">
        <f>2!L20</f>
        <v>2320</v>
      </c>
      <c r="H13" s="197">
        <f>2!M20</f>
        <v>0</v>
      </c>
      <c r="I13" s="196"/>
      <c r="J13" s="197"/>
      <c r="K13" s="196"/>
      <c r="L13" s="197"/>
      <c r="M13" s="196"/>
      <c r="N13" s="197"/>
      <c r="O13" s="187"/>
    </row>
    <row r="14" spans="1:15" ht="13.5" customHeight="1">
      <c r="A14" s="193" t="s">
        <v>322</v>
      </c>
      <c r="B14" s="194">
        <v>1</v>
      </c>
      <c r="C14" s="194">
        <v>8</v>
      </c>
      <c r="D14" s="195" t="s">
        <v>329</v>
      </c>
      <c r="E14" s="196">
        <f>SUMIF(G6:N6,E6,G14:N14)</f>
        <v>640</v>
      </c>
      <c r="F14" s="197">
        <f>SUMIF(G6:N6,F6,G14:N14)</f>
        <v>0</v>
      </c>
      <c r="G14" s="196">
        <f>2!L28</f>
        <v>640</v>
      </c>
      <c r="H14" s="197">
        <f>2!M28</f>
        <v>0</v>
      </c>
      <c r="I14" s="196"/>
      <c r="J14" s="197"/>
      <c r="K14" s="196"/>
      <c r="L14" s="197"/>
      <c r="M14" s="196"/>
      <c r="N14" s="197"/>
      <c r="O14" s="187"/>
    </row>
    <row r="15" spans="1:15" ht="13.5" customHeight="1">
      <c r="A15" s="193" t="s">
        <v>324</v>
      </c>
      <c r="B15" s="194">
        <v>1</v>
      </c>
      <c r="C15" s="194">
        <v>8</v>
      </c>
      <c r="D15" s="195" t="s">
        <v>330</v>
      </c>
      <c r="E15" s="196">
        <f>SUMIF(G6:N6,E6,G15:N15)</f>
        <v>560</v>
      </c>
      <c r="F15" s="197">
        <f>SUMIF(G6:N6,F6,G15:N15)</f>
        <v>0</v>
      </c>
      <c r="G15" s="196">
        <f>2!L35</f>
        <v>560</v>
      </c>
      <c r="H15" s="197">
        <f>2!M35</f>
        <v>0</v>
      </c>
      <c r="I15" s="196"/>
      <c r="J15" s="197"/>
      <c r="K15" s="196"/>
      <c r="L15" s="197"/>
      <c r="M15" s="196"/>
      <c r="N15" s="197"/>
      <c r="O15" s="187"/>
    </row>
    <row r="16" spans="1:15" ht="13.5" customHeight="1">
      <c r="A16" s="193" t="s">
        <v>331</v>
      </c>
      <c r="B16" s="194">
        <v>1</v>
      </c>
      <c r="C16" s="194">
        <v>1</v>
      </c>
      <c r="D16" s="195" t="s">
        <v>332</v>
      </c>
      <c r="E16" s="196">
        <f>SUMIF(G6:N6,E6,G16:N16)</f>
        <v>11050</v>
      </c>
      <c r="F16" s="197">
        <f>SUMIF(G6:N6,F6,G16:N16)</f>
        <v>0</v>
      </c>
      <c r="G16" s="196">
        <f>3!H12+3!J12</f>
        <v>2550</v>
      </c>
      <c r="H16" s="197">
        <f>3!I12+3!K12</f>
        <v>0</v>
      </c>
      <c r="I16" s="196"/>
      <c r="J16" s="197"/>
      <c r="K16" s="196"/>
      <c r="L16" s="197"/>
      <c r="M16" s="196">
        <f>3!AE12+3!AG12</f>
        <v>8500</v>
      </c>
      <c r="N16" s="197">
        <f>3!AF12+3!AH12</f>
        <v>0</v>
      </c>
      <c r="O16" s="187"/>
    </row>
    <row r="17" spans="1:15" ht="13.5" customHeight="1">
      <c r="A17" s="193" t="s">
        <v>333</v>
      </c>
      <c r="B17" s="194">
        <v>1</v>
      </c>
      <c r="C17" s="194">
        <v>1</v>
      </c>
      <c r="D17" s="195" t="s">
        <v>334</v>
      </c>
      <c r="E17" s="196">
        <f>SUMIF(G6:N6,E6,G17:N17)</f>
        <v>12200</v>
      </c>
      <c r="F17" s="197">
        <f>SUMIF(G6:N6,F6,G17:N17)</f>
        <v>0</v>
      </c>
      <c r="G17" s="196">
        <f>3!H18+3!J18</f>
        <v>2400</v>
      </c>
      <c r="H17" s="197">
        <f>3!I18+3!K18</f>
        <v>0</v>
      </c>
      <c r="I17" s="196">
        <f>3!Q18+3!S18</f>
        <v>1000</v>
      </c>
      <c r="J17" s="197">
        <f>3!R18+3!T18</f>
        <v>0</v>
      </c>
      <c r="K17" s="196">
        <f>3!X18+3!Z18</f>
        <v>100</v>
      </c>
      <c r="L17" s="197">
        <f>3!Y18+3!AA18</f>
        <v>0</v>
      </c>
      <c r="M17" s="196">
        <f>3!AE18+3!AG18</f>
        <v>8700</v>
      </c>
      <c r="N17" s="197">
        <f>3!AF18+3!AH18</f>
        <v>0</v>
      </c>
      <c r="O17" s="187"/>
    </row>
    <row r="18" spans="1:15" ht="13.5" customHeight="1">
      <c r="A18" s="193" t="s">
        <v>335</v>
      </c>
      <c r="B18" s="194">
        <v>1</v>
      </c>
      <c r="C18" s="194">
        <v>1</v>
      </c>
      <c r="D18" s="195" t="s">
        <v>336</v>
      </c>
      <c r="E18" s="196">
        <f>SUMIF(G6:N6,E6,G18:N18)</f>
        <v>11600</v>
      </c>
      <c r="F18" s="197">
        <f>SUMIF(G6:N6,F6,G18:N18)</f>
        <v>0</v>
      </c>
      <c r="G18" s="196">
        <f>3!H24+3!J24</f>
        <v>2500</v>
      </c>
      <c r="H18" s="197">
        <f>3!I24+3!K24</f>
        <v>0</v>
      </c>
      <c r="I18" s="196">
        <f>3!Q24+3!S24</f>
        <v>1200</v>
      </c>
      <c r="J18" s="197">
        <f>3!R24+3!T24</f>
        <v>0</v>
      </c>
      <c r="K18" s="196">
        <f>3!X24+3!Z24</f>
        <v>0</v>
      </c>
      <c r="L18" s="197">
        <f>3!Y24+3!AA24</f>
        <v>0</v>
      </c>
      <c r="M18" s="196">
        <f>3!AE24+3!AG24</f>
        <v>7900</v>
      </c>
      <c r="N18" s="197">
        <f>3!AF24+3!AH24</f>
        <v>0</v>
      </c>
      <c r="O18" s="187"/>
    </row>
    <row r="19" spans="1:15" ht="13.5" customHeight="1">
      <c r="A19" s="193" t="s">
        <v>337</v>
      </c>
      <c r="B19" s="194">
        <v>1</v>
      </c>
      <c r="C19" s="194">
        <v>1</v>
      </c>
      <c r="D19" s="195" t="s">
        <v>338</v>
      </c>
      <c r="E19" s="196">
        <f>SUMIF(G6:N6,E6,G19:N19)</f>
        <v>5600</v>
      </c>
      <c r="F19" s="197">
        <f>SUMIF(G6:N6,F6,G19:N19)</f>
        <v>0</v>
      </c>
      <c r="G19" s="196"/>
      <c r="H19" s="197"/>
      <c r="I19" s="196">
        <f>3!Q30+3!S30</f>
        <v>300</v>
      </c>
      <c r="J19" s="197">
        <f>3!R30+3!T30</f>
        <v>0</v>
      </c>
      <c r="K19" s="196"/>
      <c r="L19" s="197"/>
      <c r="M19" s="196">
        <f>3!AE30+3!AG30</f>
        <v>5300</v>
      </c>
      <c r="N19" s="197">
        <f>3!AF30+3!AH30</f>
        <v>0</v>
      </c>
      <c r="O19" s="187"/>
    </row>
    <row r="20" spans="1:15" ht="13.5" customHeight="1">
      <c r="A20" s="193" t="s">
        <v>339</v>
      </c>
      <c r="B20" s="194">
        <v>1</v>
      </c>
      <c r="C20" s="194">
        <v>1</v>
      </c>
      <c r="D20" s="195" t="s">
        <v>340</v>
      </c>
      <c r="E20" s="196">
        <f>SUMIF(G6:N6,E6,G20:N20)</f>
        <v>10900</v>
      </c>
      <c r="F20" s="197">
        <f>SUMIF(G6:N6,F6,G20:N20)</f>
        <v>0</v>
      </c>
      <c r="G20" s="196">
        <f>3!H36+3!J36</f>
        <v>1850</v>
      </c>
      <c r="H20" s="197">
        <f>3!I36+3!K36</f>
        <v>0</v>
      </c>
      <c r="I20" s="196">
        <f>3!Q36+3!S36</f>
        <v>1800</v>
      </c>
      <c r="J20" s="197">
        <f>3!R36+3!T36</f>
        <v>0</v>
      </c>
      <c r="K20" s="196"/>
      <c r="L20" s="197"/>
      <c r="M20" s="196">
        <f>3!AE36+3!AG36</f>
        <v>7250</v>
      </c>
      <c r="N20" s="197">
        <f>3!AF36+3!AH36</f>
        <v>0</v>
      </c>
      <c r="O20" s="187"/>
    </row>
    <row r="21" spans="1:15" ht="13.5" customHeight="1">
      <c r="A21" s="193" t="s">
        <v>341</v>
      </c>
      <c r="B21" s="194">
        <v>1</v>
      </c>
      <c r="C21" s="194">
        <v>1</v>
      </c>
      <c r="D21" s="195" t="s">
        <v>342</v>
      </c>
      <c r="E21" s="196">
        <f>SUMIF(G6:N6,E6,G21:N21)</f>
        <v>1100</v>
      </c>
      <c r="F21" s="197">
        <f>SUMIF(G6:N6,F6,G21:N21)</f>
        <v>0</v>
      </c>
      <c r="G21" s="196">
        <f>3!H42+3!J42</f>
        <v>300</v>
      </c>
      <c r="H21" s="197">
        <f>3!I42+3!K42</f>
        <v>0</v>
      </c>
      <c r="I21" s="196"/>
      <c r="J21" s="197"/>
      <c r="K21" s="196"/>
      <c r="L21" s="197"/>
      <c r="M21" s="196">
        <f>3!AE42+3!AG42</f>
        <v>800</v>
      </c>
      <c r="N21" s="197">
        <f>3!AF42+3!AH42</f>
        <v>0</v>
      </c>
      <c r="O21" s="187"/>
    </row>
    <row r="22" spans="1:15" ht="13.5" customHeight="1">
      <c r="A22" s="193" t="s">
        <v>343</v>
      </c>
      <c r="B22" s="194">
        <v>1</v>
      </c>
      <c r="C22" s="194">
        <v>1</v>
      </c>
      <c r="D22" s="195" t="s">
        <v>344</v>
      </c>
      <c r="E22" s="196">
        <f>SUMIF(G6:N6,E6,G22:N22)</f>
        <v>20450</v>
      </c>
      <c r="F22" s="197">
        <f>SUMIF(G6:N6,F6,G22:N22)</f>
        <v>0</v>
      </c>
      <c r="G22" s="196">
        <f>4!H13+4!J13</f>
        <v>4400</v>
      </c>
      <c r="H22" s="197">
        <f>4!I13+4!K13</f>
        <v>0</v>
      </c>
      <c r="I22" s="196">
        <f>4!Q13+4!S13</f>
        <v>6000</v>
      </c>
      <c r="J22" s="197">
        <f>4!R13+4!T13</f>
        <v>0</v>
      </c>
      <c r="K22" s="196">
        <f>4!X13+4!Z13</f>
        <v>0</v>
      </c>
      <c r="L22" s="197">
        <f>4!Y13+4!AA13</f>
        <v>0</v>
      </c>
      <c r="M22" s="196">
        <f>4!AE13+4!AG13</f>
        <v>10050</v>
      </c>
      <c r="N22" s="197">
        <f>4!AF13+4!AH13</f>
        <v>0</v>
      </c>
      <c r="O22" s="187"/>
    </row>
    <row r="23" spans="1:15" ht="13.5" customHeight="1">
      <c r="A23" s="193" t="s">
        <v>345</v>
      </c>
      <c r="B23" s="194">
        <v>1</v>
      </c>
      <c r="C23" s="194">
        <v>1</v>
      </c>
      <c r="D23" s="195" t="s">
        <v>346</v>
      </c>
      <c r="E23" s="196">
        <f>SUMIF(G6:N6,E6,G23:N23)</f>
        <v>11050</v>
      </c>
      <c r="F23" s="197">
        <f>SUMIF(G6:N6,F6,G23:N23)</f>
        <v>0</v>
      </c>
      <c r="G23" s="196">
        <f>4!H19+4!J19</f>
        <v>3500</v>
      </c>
      <c r="H23" s="197">
        <f>4!I19+4!K19</f>
        <v>0</v>
      </c>
      <c r="I23" s="196">
        <f>4!Q19+4!S19</f>
        <v>2350</v>
      </c>
      <c r="J23" s="197">
        <f>4!R19+4!T19</f>
        <v>0</v>
      </c>
      <c r="K23" s="196"/>
      <c r="L23" s="197"/>
      <c r="M23" s="196">
        <f>4!AE19+4!AG19</f>
        <v>5200</v>
      </c>
      <c r="N23" s="197">
        <f>4!AF19+4!AH19</f>
        <v>0</v>
      </c>
      <c r="O23" s="187"/>
    </row>
    <row r="24" spans="1:15" ht="13.5" customHeight="1">
      <c r="A24" s="193" t="s">
        <v>347</v>
      </c>
      <c r="B24" s="194">
        <v>1</v>
      </c>
      <c r="C24" s="194">
        <v>1</v>
      </c>
      <c r="D24" s="195" t="s">
        <v>348</v>
      </c>
      <c r="E24" s="196">
        <f>SUMIF(G6:N6,E6,G24:N24)</f>
        <v>22000</v>
      </c>
      <c r="F24" s="197">
        <f>SUMIF(G6:N6,F6,G24:N24)</f>
        <v>0</v>
      </c>
      <c r="G24" s="196">
        <f>4!H25+4!J25</f>
        <v>5250</v>
      </c>
      <c r="H24" s="197">
        <f>4!I25+4!K25</f>
        <v>0</v>
      </c>
      <c r="I24" s="196">
        <f>4!Q25+4!S25</f>
        <v>6100</v>
      </c>
      <c r="J24" s="197">
        <f>4!R25+4!T25</f>
        <v>0</v>
      </c>
      <c r="K24" s="196">
        <f>4!X25+4!Z25</f>
        <v>100</v>
      </c>
      <c r="L24" s="197">
        <f>4!Y25+4!AA25</f>
        <v>0</v>
      </c>
      <c r="M24" s="196">
        <f>4!AE25+4!AG25</f>
        <v>10550</v>
      </c>
      <c r="N24" s="197">
        <f>4!AF25+4!AH25</f>
        <v>0</v>
      </c>
      <c r="O24" s="187"/>
    </row>
    <row r="25" spans="1:15" ht="13.5" customHeight="1">
      <c r="A25" s="193" t="s">
        <v>349</v>
      </c>
      <c r="B25" s="194">
        <v>1</v>
      </c>
      <c r="C25" s="194">
        <v>1</v>
      </c>
      <c r="D25" s="195" t="s">
        <v>350</v>
      </c>
      <c r="E25" s="196">
        <f>SUMIF(G6:N6,E6,G25:N25)</f>
        <v>4550</v>
      </c>
      <c r="F25" s="197">
        <f>SUMIF(G6:N6,F6,G25:N25)</f>
        <v>0</v>
      </c>
      <c r="G25" s="196">
        <f>4!H32+4!J32</f>
        <v>600</v>
      </c>
      <c r="H25" s="197">
        <f>4!I32+4!K32</f>
        <v>0</v>
      </c>
      <c r="I25" s="196"/>
      <c r="J25" s="197"/>
      <c r="K25" s="196"/>
      <c r="L25" s="197"/>
      <c r="M25" s="196">
        <f>4!AE32+4!AG32</f>
        <v>3950</v>
      </c>
      <c r="N25" s="197">
        <f>4!AF32+4!AH32</f>
        <v>0</v>
      </c>
      <c r="O25" s="187"/>
    </row>
    <row r="26" spans="1:15" ht="13.5" customHeight="1">
      <c r="A26" s="193" t="s">
        <v>351</v>
      </c>
      <c r="B26" s="194">
        <v>1</v>
      </c>
      <c r="C26" s="194">
        <v>1</v>
      </c>
      <c r="D26" s="195" t="s">
        <v>352</v>
      </c>
      <c r="E26" s="196">
        <f>SUMIF(G6:N6,E6,G26:N26)</f>
        <v>12500</v>
      </c>
      <c r="F26" s="197">
        <f>SUMIF(G6:N6,F6,G26:N26)</f>
        <v>0</v>
      </c>
      <c r="G26" s="196">
        <f>4!H42+4!J42</f>
        <v>3100</v>
      </c>
      <c r="H26" s="197">
        <f>4!I42+4!K42</f>
        <v>0</v>
      </c>
      <c r="I26" s="196">
        <f>4!Q42+4!S42</f>
        <v>850</v>
      </c>
      <c r="J26" s="197">
        <f>4!R42+4!T42</f>
        <v>0</v>
      </c>
      <c r="K26" s="196"/>
      <c r="L26" s="197"/>
      <c r="M26" s="196">
        <f>4!AE42+4!AG42</f>
        <v>8550</v>
      </c>
      <c r="N26" s="197">
        <f>4!AF42+4!AH42</f>
        <v>0</v>
      </c>
      <c r="O26" s="187"/>
    </row>
    <row r="27" spans="1:15" ht="13.5" customHeight="1">
      <c r="A27" s="193" t="s">
        <v>343</v>
      </c>
      <c r="B27" s="194">
        <v>1</v>
      </c>
      <c r="C27" s="194">
        <v>8</v>
      </c>
      <c r="D27" s="195" t="s">
        <v>353</v>
      </c>
      <c r="E27" s="196">
        <f>SUMIF(G6:N6,E6,G27:N27)</f>
        <v>290</v>
      </c>
      <c r="F27" s="197">
        <f>SUMIF(G6:N6,F6,G27:N27)</f>
        <v>0</v>
      </c>
      <c r="G27" s="196">
        <f>4!L13</f>
        <v>290</v>
      </c>
      <c r="H27" s="197">
        <f>4!M13</f>
        <v>0</v>
      </c>
      <c r="I27" s="196"/>
      <c r="J27" s="197"/>
      <c r="K27" s="196"/>
      <c r="L27" s="197"/>
      <c r="M27" s="196"/>
      <c r="N27" s="197"/>
      <c r="O27" s="187"/>
    </row>
    <row r="28" spans="1:15" ht="13.5" customHeight="1">
      <c r="A28" s="193"/>
      <c r="B28" s="194"/>
      <c r="C28" s="194"/>
      <c r="D28" s="194" t="s">
        <v>354</v>
      </c>
      <c r="E28" s="196">
        <f>SUM(E7:E27)</f>
        <v>456400</v>
      </c>
      <c r="F28" s="197">
        <f>SUM(F7:F27)</f>
        <v>0</v>
      </c>
      <c r="G28" s="196">
        <f>SUM(G7:G27)</f>
        <v>135500</v>
      </c>
      <c r="H28" s="197">
        <f>SUM(H7:H27)</f>
        <v>0</v>
      </c>
      <c r="I28" s="196">
        <f>SUM(I7:I27)</f>
        <v>79150</v>
      </c>
      <c r="J28" s="197">
        <f>SUM(J7:J27)</f>
        <v>0</v>
      </c>
      <c r="K28" s="196">
        <f>SUM(K7:K27)</f>
        <v>10700</v>
      </c>
      <c r="L28" s="197">
        <f>SUM(L7:L27)</f>
        <v>0</v>
      </c>
      <c r="M28" s="196">
        <f>SUM(M7:M27)</f>
        <v>231050</v>
      </c>
      <c r="N28" s="197">
        <f>SUM(N7:N27)</f>
        <v>0</v>
      </c>
      <c r="O28" s="187"/>
    </row>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sheetData>
  <sheetProtection/>
  <mergeCells count="15">
    <mergeCell ref="I5:J5"/>
    <mergeCell ref="K5:L5"/>
    <mergeCell ref="M5:N5"/>
    <mergeCell ref="A5:A6"/>
    <mergeCell ref="B5:B6"/>
    <mergeCell ref="C5:C6"/>
    <mergeCell ref="D5:D6"/>
    <mergeCell ref="E5:F5"/>
    <mergeCell ref="G5:H5"/>
    <mergeCell ref="D3:F3"/>
    <mergeCell ref="H3:J3"/>
    <mergeCell ref="L3:N3"/>
    <mergeCell ref="D4:F4"/>
    <mergeCell ref="H4:J4"/>
    <mergeCell ref="L4:N4"/>
  </mergeCells>
  <hyperlinks>
    <hyperlink ref="D7" location="'1'!A1" display="'1'!A1"/>
    <hyperlink ref="D8" location="'1'!A1" display="'1'!A1"/>
    <hyperlink ref="D9" location="'2'!A1" display="'2'!A1"/>
    <hyperlink ref="D10" location="'2'!A1" display="'2'!A1"/>
    <hyperlink ref="D11" location="'2'!A1" display="'2'!A1"/>
    <hyperlink ref="D12" location="'2'!A1" display="'2'!A1"/>
    <hyperlink ref="D13" location="'2'!A1" display="'2'!A1"/>
    <hyperlink ref="D14" location="'2'!A1" display="'2'!A1"/>
    <hyperlink ref="D15" location="'2'!A1" display="'2'!A1"/>
    <hyperlink ref="D16" location="'3'!A1" display="'3'!A1"/>
    <hyperlink ref="D17" location="'3'!A1" display="'3'!A1"/>
    <hyperlink ref="D18" location="'3'!A1" display="'3'!A1"/>
    <hyperlink ref="D19" location="'3'!A1" display="'3'!A1"/>
    <hyperlink ref="D20" location="'3'!A1" display="'3'!A1"/>
    <hyperlink ref="D21" location="'3'!A1" display="'3'!A1"/>
    <hyperlink ref="D22" location="'4'!A1" display="'4'!A1"/>
    <hyperlink ref="D23" location="'4'!A1" display="'4'!A1"/>
    <hyperlink ref="D24" location="'4'!A1" display="'4'!A1"/>
    <hyperlink ref="D25" location="'4'!A1" display="'4'!A1"/>
    <hyperlink ref="D26" location="'4'!A1" display="'4'!A1"/>
    <hyperlink ref="D27" location="'4'!A1" display="'4'!A1"/>
  </hyperlinks>
  <printOptions horizontalCentered="1"/>
  <pageMargins left="0.3937007874015748" right="0.3937007874015748" top="0.7480314960629921" bottom="0.7480314960629921" header="0.31496062992125984" footer="0.31496062992125984"/>
  <pageSetup fitToHeight="10" fitToWidth="1" horizontalDpi="600" verticalDpi="600" orientation="landscape" paperSize="12" r:id="rId1"/>
</worksheet>
</file>

<file path=xl/worksheets/sheet2.xml><?xml version="1.0" encoding="utf-8"?>
<worksheet xmlns="http://schemas.openxmlformats.org/spreadsheetml/2006/main" xmlns:r="http://schemas.openxmlformats.org/officeDocument/2006/relationships">
  <sheetPr>
    <pageSetUpPr fitToPage="1"/>
  </sheetPr>
  <dimension ref="A1:AO48"/>
  <sheetViews>
    <sheetView showGridLines="0" showZeros="0" tabSelected="1" zoomScale="70" zoomScaleNormal="70" zoomScalePageLayoutView="0" workbookViewId="0" topLeftCell="A1">
      <selection activeCell="A1" sqref="A1"/>
    </sheetView>
  </sheetViews>
  <sheetFormatPr defaultColWidth="9.00390625" defaultRowHeight="13.5"/>
  <cols>
    <col min="1" max="1" width="1.37890625" style="52" customWidth="1"/>
    <col min="2" max="2" width="2.25390625" style="52" customWidth="1"/>
    <col min="3" max="3" width="3.75390625" style="52" customWidth="1"/>
    <col min="4" max="4" width="1.37890625" style="52" customWidth="1"/>
    <col min="5" max="5" width="9.25390625" style="52" customWidth="1"/>
    <col min="6" max="6" width="2.125" style="52" customWidth="1"/>
    <col min="7" max="7" width="3.25390625" style="155" customWidth="1"/>
    <col min="8" max="13" width="5.625" style="155" customWidth="1"/>
    <col min="14" max="14" width="9.25390625" style="52" customWidth="1"/>
    <col min="15" max="15" width="2.125" style="52" customWidth="1"/>
    <col min="16" max="16" width="3.25390625" style="52" customWidth="1"/>
    <col min="17" max="20" width="5.625" style="52" customWidth="1"/>
    <col min="21" max="21" width="9.25390625" style="52" customWidth="1"/>
    <col min="22" max="22" width="2.125" style="52" customWidth="1"/>
    <col min="23" max="23" width="3.25390625" style="52" customWidth="1"/>
    <col min="24" max="27" width="5.625" style="52" customWidth="1"/>
    <col min="28" max="28" width="9.25390625" style="52" customWidth="1"/>
    <col min="29" max="29" width="2.125" style="52" customWidth="1"/>
    <col min="30" max="30" width="3.25390625" style="52" customWidth="1"/>
    <col min="31" max="34" width="5.625" style="52" customWidth="1"/>
    <col min="35" max="35" width="7.625" style="52" customWidth="1"/>
    <col min="36" max="36" width="2.125" style="52" customWidth="1"/>
    <col min="37" max="37" width="3.25390625" style="52" customWidth="1"/>
    <col min="38" max="39" width="5.125" style="52" customWidth="1"/>
    <col min="40" max="41" width="4.25390625" style="52" customWidth="1"/>
    <col min="42" max="16384" width="9.00390625" style="52" customWidth="1"/>
  </cols>
  <sheetData>
    <row r="1" spans="1:41" s="2" customFormat="1" ht="15.75" customHeight="1">
      <c r="A1" s="1"/>
      <c r="C1" s="3"/>
      <c r="F1" s="3"/>
      <c r="G1" s="4"/>
      <c r="H1" s="4"/>
      <c r="I1" s="4"/>
      <c r="J1" s="4"/>
      <c r="K1" s="4"/>
      <c r="L1" s="4"/>
      <c r="M1" s="4"/>
      <c r="Q1" s="5"/>
      <c r="X1" s="5"/>
      <c r="AD1" s="3"/>
      <c r="AH1" s="6" t="s">
        <v>0</v>
      </c>
      <c r="AK1" s="6"/>
      <c r="AO1" s="6"/>
    </row>
    <row r="2" spans="1:36" s="25" customFormat="1" ht="19.5" customHeight="1">
      <c r="A2" s="7">
        <v>1</v>
      </c>
      <c r="B2" s="8"/>
      <c r="C2" s="9"/>
      <c r="D2" s="10" t="s">
        <v>1</v>
      </c>
      <c r="E2" s="11"/>
      <c r="F2" s="11"/>
      <c r="G2" s="157">
        <f>IF('配布集計表'!D3="","",'配布集計表'!D3)</f>
      </c>
      <c r="H2" s="12"/>
      <c r="I2" s="12"/>
      <c r="J2" s="12"/>
      <c r="K2" s="12"/>
      <c r="L2" s="12"/>
      <c r="M2" s="13"/>
      <c r="N2" s="14" t="s">
        <v>2</v>
      </c>
      <c r="O2" s="159">
        <f>IF('配布集計表'!H3="","",'配布集計表'!H3)</f>
      </c>
      <c r="P2" s="15"/>
      <c r="Q2" s="15"/>
      <c r="R2" s="15"/>
      <c r="S2" s="15"/>
      <c r="T2" s="16"/>
      <c r="U2" s="17" t="s">
        <v>3</v>
      </c>
      <c r="V2" s="18">
        <f>+1!V3+2!V3+3!V3+4!V3</f>
        <v>0</v>
      </c>
      <c r="W2" s="18"/>
      <c r="X2" s="18"/>
      <c r="Y2" s="18"/>
      <c r="Z2" s="19">
        <f>+1!Z3+2!Z3+3!Z3+4!Z3</f>
        <v>0</v>
      </c>
      <c r="AA2" s="20"/>
      <c r="AB2" s="21" t="s">
        <v>4</v>
      </c>
      <c r="AC2" s="207">
        <f>IF('配布集計表'!L3="","",'配布集計表'!L3)</f>
      </c>
      <c r="AD2" s="22"/>
      <c r="AE2" s="22"/>
      <c r="AF2" s="22"/>
      <c r="AG2" s="22"/>
      <c r="AH2" s="23"/>
      <c r="AI2" s="24"/>
      <c r="AJ2" s="24"/>
    </row>
    <row r="3" spans="1:36" s="25" customFormat="1" ht="19.5" customHeight="1">
      <c r="A3" s="26"/>
      <c r="B3" s="27"/>
      <c r="C3" s="28"/>
      <c r="D3" s="29" t="s">
        <v>5</v>
      </c>
      <c r="E3" s="30"/>
      <c r="F3" s="30"/>
      <c r="G3" s="158">
        <f>IF('配布集計表'!D4="","",'配布集計表'!D4)</f>
      </c>
      <c r="H3" s="31"/>
      <c r="I3" s="31"/>
      <c r="J3" s="31"/>
      <c r="K3" s="31"/>
      <c r="L3" s="31"/>
      <c r="M3" s="32"/>
      <c r="N3" s="14" t="s">
        <v>6</v>
      </c>
      <c r="O3" s="160">
        <f>IF('配布集計表'!H4="","",'配布集計表'!H4)</f>
      </c>
      <c r="P3" s="33"/>
      <c r="Q3" s="33"/>
      <c r="R3" s="34" t="s">
        <v>7</v>
      </c>
      <c r="S3" s="35"/>
      <c r="T3" s="36"/>
      <c r="U3" s="17" t="s">
        <v>8</v>
      </c>
      <c r="V3" s="37">
        <f>E43</f>
        <v>0</v>
      </c>
      <c r="W3" s="37"/>
      <c r="X3" s="37"/>
      <c r="Y3" s="37"/>
      <c r="Z3" s="38">
        <f>M43</f>
        <v>0</v>
      </c>
      <c r="AA3" s="36"/>
      <c r="AB3" s="39"/>
      <c r="AC3" s="40"/>
      <c r="AD3" s="41"/>
      <c r="AE3" s="41"/>
      <c r="AF3" s="41"/>
      <c r="AG3" s="41"/>
      <c r="AH3" s="42"/>
      <c r="AI3" s="24"/>
      <c r="AJ3" s="24"/>
    </row>
    <row r="4" spans="1:34" ht="9" customHeight="1">
      <c r="A4" s="43"/>
      <c r="B4" s="44"/>
      <c r="C4" s="45" t="s">
        <v>9</v>
      </c>
      <c r="D4" s="46"/>
      <c r="E4" s="47">
        <v>1</v>
      </c>
      <c r="F4" s="48" t="s">
        <v>10</v>
      </c>
      <c r="G4" s="49"/>
      <c r="H4" s="49"/>
      <c r="I4" s="49"/>
      <c r="J4" s="49"/>
      <c r="K4" s="49"/>
      <c r="L4" s="50" t="s">
        <v>11</v>
      </c>
      <c r="M4" s="51"/>
      <c r="N4" s="47">
        <v>2</v>
      </c>
      <c r="O4" s="48" t="s">
        <v>12</v>
      </c>
      <c r="P4" s="49"/>
      <c r="Q4" s="49"/>
      <c r="R4" s="49"/>
      <c r="S4" s="49"/>
      <c r="T4" s="51"/>
      <c r="U4" s="47">
        <v>3</v>
      </c>
      <c r="V4" s="48" t="s">
        <v>13</v>
      </c>
      <c r="W4" s="49"/>
      <c r="X4" s="49"/>
      <c r="Y4" s="49"/>
      <c r="Z4" s="49"/>
      <c r="AA4" s="51"/>
      <c r="AB4" s="47">
        <v>6</v>
      </c>
      <c r="AC4" s="48" t="s">
        <v>14</v>
      </c>
      <c r="AD4" s="49"/>
      <c r="AE4" s="49"/>
      <c r="AF4" s="49"/>
      <c r="AG4" s="49"/>
      <c r="AH4" s="51"/>
    </row>
    <row r="5" spans="1:34" ht="9" customHeight="1">
      <c r="A5" s="53"/>
      <c r="B5" s="54" t="s">
        <v>15</v>
      </c>
      <c r="C5" s="54"/>
      <c r="D5" s="55"/>
      <c r="E5" s="56"/>
      <c r="F5" s="57"/>
      <c r="G5" s="58"/>
      <c r="H5" s="58"/>
      <c r="I5" s="58"/>
      <c r="J5" s="58"/>
      <c r="K5" s="58"/>
      <c r="L5" s="59"/>
      <c r="M5" s="60"/>
      <c r="N5" s="56"/>
      <c r="O5" s="57"/>
      <c r="P5" s="58"/>
      <c r="Q5" s="58"/>
      <c r="R5" s="58"/>
      <c r="S5" s="58"/>
      <c r="T5" s="60"/>
      <c r="U5" s="56"/>
      <c r="V5" s="57"/>
      <c r="W5" s="58"/>
      <c r="X5" s="58"/>
      <c r="Y5" s="58"/>
      <c r="Z5" s="58"/>
      <c r="AA5" s="60"/>
      <c r="AB5" s="56"/>
      <c r="AC5" s="57"/>
      <c r="AD5" s="58"/>
      <c r="AE5" s="58"/>
      <c r="AF5" s="58"/>
      <c r="AG5" s="58"/>
      <c r="AH5" s="60"/>
    </row>
    <row r="6" spans="1:34" s="72" customFormat="1" ht="18" customHeight="1">
      <c r="A6" s="61" t="s">
        <v>16</v>
      </c>
      <c r="B6" s="62"/>
      <c r="C6" s="62"/>
      <c r="D6" s="63"/>
      <c r="E6" s="64" t="s">
        <v>17</v>
      </c>
      <c r="F6" s="65"/>
      <c r="G6" s="66" t="s">
        <v>18</v>
      </c>
      <c r="H6" s="67" t="s">
        <v>19</v>
      </c>
      <c r="I6" s="68"/>
      <c r="J6" s="67" t="s">
        <v>20</v>
      </c>
      <c r="K6" s="68"/>
      <c r="L6" s="69" t="s">
        <v>21</v>
      </c>
      <c r="M6" s="70" t="s">
        <v>22</v>
      </c>
      <c r="N6" s="64" t="s">
        <v>17</v>
      </c>
      <c r="O6" s="65"/>
      <c r="P6" s="66" t="s">
        <v>18</v>
      </c>
      <c r="Q6" s="67" t="s">
        <v>19</v>
      </c>
      <c r="R6" s="68"/>
      <c r="S6" s="67" t="s">
        <v>20</v>
      </c>
      <c r="T6" s="71"/>
      <c r="U6" s="64" t="s">
        <v>17</v>
      </c>
      <c r="V6" s="65"/>
      <c r="W6" s="66" t="s">
        <v>18</v>
      </c>
      <c r="X6" s="67" t="s">
        <v>19</v>
      </c>
      <c r="Y6" s="68"/>
      <c r="Z6" s="67" t="s">
        <v>20</v>
      </c>
      <c r="AA6" s="71"/>
      <c r="AB6" s="64" t="s">
        <v>17</v>
      </c>
      <c r="AC6" s="65"/>
      <c r="AD6" s="66" t="s">
        <v>18</v>
      </c>
      <c r="AE6" s="67" t="s">
        <v>19</v>
      </c>
      <c r="AF6" s="68"/>
      <c r="AG6" s="67" t="s">
        <v>20</v>
      </c>
      <c r="AH6" s="71"/>
    </row>
    <row r="7" spans="1:34" ht="16.5" customHeight="1">
      <c r="A7" s="73"/>
      <c r="B7" s="74"/>
      <c r="C7" s="74"/>
      <c r="D7" s="75"/>
      <c r="E7" s="76" t="s">
        <v>23</v>
      </c>
      <c r="F7" s="77"/>
      <c r="G7" s="78" t="s">
        <v>24</v>
      </c>
      <c r="H7" s="79">
        <v>7850</v>
      </c>
      <c r="I7" s="80"/>
      <c r="J7" s="79">
        <v>400</v>
      </c>
      <c r="K7" s="80"/>
      <c r="L7" s="81">
        <v>560</v>
      </c>
      <c r="M7" s="82"/>
      <c r="N7" s="76" t="s">
        <v>23</v>
      </c>
      <c r="O7" s="77"/>
      <c r="P7" s="78" t="s">
        <v>25</v>
      </c>
      <c r="Q7" s="79">
        <v>7900</v>
      </c>
      <c r="R7" s="80"/>
      <c r="S7" s="79">
        <v>1300</v>
      </c>
      <c r="T7" s="83"/>
      <c r="U7" s="76" t="s">
        <v>26</v>
      </c>
      <c r="V7" s="77"/>
      <c r="W7" s="78" t="s">
        <v>27</v>
      </c>
      <c r="X7" s="79">
        <v>2450</v>
      </c>
      <c r="Y7" s="80"/>
      <c r="Z7" s="79">
        <v>900</v>
      </c>
      <c r="AA7" s="83"/>
      <c r="AB7" s="76" t="s">
        <v>28</v>
      </c>
      <c r="AC7" s="77"/>
      <c r="AD7" s="78" t="s">
        <v>29</v>
      </c>
      <c r="AE7" s="79">
        <v>2000</v>
      </c>
      <c r="AF7" s="80"/>
      <c r="AG7" s="79"/>
      <c r="AH7" s="83"/>
    </row>
    <row r="8" spans="1:34" ht="16.5" customHeight="1">
      <c r="A8" s="73" t="s">
        <v>30</v>
      </c>
      <c r="B8" s="74"/>
      <c r="C8" s="74"/>
      <c r="D8" s="75"/>
      <c r="E8" s="84" t="s">
        <v>31</v>
      </c>
      <c r="F8" s="85"/>
      <c r="G8" s="86" t="s">
        <v>32</v>
      </c>
      <c r="H8" s="87">
        <v>2800</v>
      </c>
      <c r="I8" s="88"/>
      <c r="J8" s="87"/>
      <c r="K8" s="88"/>
      <c r="L8" s="89">
        <v>230</v>
      </c>
      <c r="M8" s="90"/>
      <c r="N8" s="84" t="s">
        <v>33</v>
      </c>
      <c r="O8" s="85"/>
      <c r="P8" s="86" t="s">
        <v>34</v>
      </c>
      <c r="Q8" s="87">
        <v>2600</v>
      </c>
      <c r="R8" s="88"/>
      <c r="S8" s="87">
        <v>300</v>
      </c>
      <c r="T8" s="91"/>
      <c r="U8" s="84" t="s">
        <v>35</v>
      </c>
      <c r="V8" s="85"/>
      <c r="W8" s="86" t="s">
        <v>36</v>
      </c>
      <c r="X8" s="87">
        <v>2200</v>
      </c>
      <c r="Y8" s="88"/>
      <c r="Z8" s="87"/>
      <c r="AA8" s="91"/>
      <c r="AB8" s="84" t="s">
        <v>37</v>
      </c>
      <c r="AC8" s="85"/>
      <c r="AD8" s="86" t="s">
        <v>38</v>
      </c>
      <c r="AE8" s="87">
        <v>2300</v>
      </c>
      <c r="AF8" s="88"/>
      <c r="AG8" s="87"/>
      <c r="AH8" s="91"/>
    </row>
    <row r="9" spans="1:34" ht="16.5" customHeight="1">
      <c r="A9" s="92">
        <v>2304</v>
      </c>
      <c r="B9" s="74"/>
      <c r="C9" s="74"/>
      <c r="D9" s="75"/>
      <c r="E9" s="84" t="s">
        <v>39</v>
      </c>
      <c r="F9" s="85"/>
      <c r="G9" s="86" t="s">
        <v>40</v>
      </c>
      <c r="H9" s="87">
        <v>5600</v>
      </c>
      <c r="I9" s="88"/>
      <c r="J9" s="87">
        <v>150</v>
      </c>
      <c r="K9" s="88"/>
      <c r="L9" s="89">
        <v>610</v>
      </c>
      <c r="M9" s="90"/>
      <c r="N9" s="84" t="s">
        <v>39</v>
      </c>
      <c r="O9" s="85"/>
      <c r="P9" s="86" t="s">
        <v>41</v>
      </c>
      <c r="Q9" s="87">
        <v>3400</v>
      </c>
      <c r="R9" s="88"/>
      <c r="S9" s="87">
        <v>700</v>
      </c>
      <c r="T9" s="91"/>
      <c r="U9" s="84" t="s">
        <v>42</v>
      </c>
      <c r="V9" s="85"/>
      <c r="W9" s="86" t="s">
        <v>43</v>
      </c>
      <c r="X9" s="87">
        <v>1150</v>
      </c>
      <c r="Y9" s="88"/>
      <c r="Z9" s="87"/>
      <c r="AA9" s="91"/>
      <c r="AB9" s="84" t="s">
        <v>44</v>
      </c>
      <c r="AC9" s="85"/>
      <c r="AD9" s="86" t="s">
        <v>45</v>
      </c>
      <c r="AE9" s="87">
        <v>2900</v>
      </c>
      <c r="AF9" s="88"/>
      <c r="AG9" s="87"/>
      <c r="AH9" s="91"/>
    </row>
    <row r="10" spans="1:34" ht="16.5" customHeight="1">
      <c r="A10" s="73"/>
      <c r="B10" s="74"/>
      <c r="C10" s="74"/>
      <c r="D10" s="75"/>
      <c r="E10" s="84" t="s">
        <v>33</v>
      </c>
      <c r="F10" s="85"/>
      <c r="G10" s="86" t="s">
        <v>46</v>
      </c>
      <c r="H10" s="87">
        <v>3050</v>
      </c>
      <c r="I10" s="88"/>
      <c r="J10" s="87"/>
      <c r="K10" s="88"/>
      <c r="L10" s="89">
        <v>140</v>
      </c>
      <c r="M10" s="90"/>
      <c r="N10" s="84" t="s">
        <v>47</v>
      </c>
      <c r="O10" s="85"/>
      <c r="P10" s="86" t="s">
        <v>48</v>
      </c>
      <c r="Q10" s="87">
        <v>1900</v>
      </c>
      <c r="R10" s="88"/>
      <c r="S10" s="87">
        <v>200</v>
      </c>
      <c r="T10" s="91"/>
      <c r="U10" s="84" t="s">
        <v>49</v>
      </c>
      <c r="V10" s="85"/>
      <c r="W10" s="86" t="s">
        <v>50</v>
      </c>
      <c r="X10" s="87">
        <v>1250</v>
      </c>
      <c r="Y10" s="88"/>
      <c r="Z10" s="87"/>
      <c r="AA10" s="91"/>
      <c r="AB10" s="84" t="s">
        <v>51</v>
      </c>
      <c r="AC10" s="85"/>
      <c r="AD10" s="86" t="s">
        <v>36</v>
      </c>
      <c r="AE10" s="87">
        <v>1950</v>
      </c>
      <c r="AF10" s="88"/>
      <c r="AG10" s="87"/>
      <c r="AH10" s="91"/>
    </row>
    <row r="11" spans="1:34" ht="16.5" customHeight="1">
      <c r="A11" s="73"/>
      <c r="B11" s="74"/>
      <c r="C11" s="74"/>
      <c r="D11" s="75"/>
      <c r="E11" s="84" t="s">
        <v>52</v>
      </c>
      <c r="F11" s="85"/>
      <c r="G11" s="86" t="s">
        <v>53</v>
      </c>
      <c r="H11" s="87">
        <v>6450</v>
      </c>
      <c r="I11" s="88"/>
      <c r="J11" s="87">
        <v>700</v>
      </c>
      <c r="K11" s="88"/>
      <c r="L11" s="89">
        <v>600</v>
      </c>
      <c r="M11" s="90"/>
      <c r="N11" s="84" t="s">
        <v>54</v>
      </c>
      <c r="O11" s="85"/>
      <c r="P11" s="86" t="s">
        <v>55</v>
      </c>
      <c r="Q11" s="87">
        <v>900</v>
      </c>
      <c r="R11" s="88"/>
      <c r="S11" s="87">
        <v>100</v>
      </c>
      <c r="T11" s="91"/>
      <c r="U11" s="84" t="s">
        <v>56</v>
      </c>
      <c r="V11" s="85"/>
      <c r="W11" s="86" t="s">
        <v>57</v>
      </c>
      <c r="X11" s="87">
        <v>850</v>
      </c>
      <c r="Y11" s="88"/>
      <c r="Z11" s="87"/>
      <c r="AA11" s="91"/>
      <c r="AB11" s="84" t="s">
        <v>58</v>
      </c>
      <c r="AC11" s="85"/>
      <c r="AD11" s="86" t="s">
        <v>59</v>
      </c>
      <c r="AE11" s="87">
        <v>5500</v>
      </c>
      <c r="AF11" s="88"/>
      <c r="AG11" s="87"/>
      <c r="AH11" s="91"/>
    </row>
    <row r="12" spans="1:34" ht="16.5" customHeight="1">
      <c r="A12" s="73"/>
      <c r="B12" s="74"/>
      <c r="C12" s="74"/>
      <c r="D12" s="75"/>
      <c r="E12" s="84" t="s">
        <v>60</v>
      </c>
      <c r="F12" s="85"/>
      <c r="G12" s="86" t="s">
        <v>61</v>
      </c>
      <c r="H12" s="87">
        <v>3950</v>
      </c>
      <c r="I12" s="88"/>
      <c r="J12" s="87">
        <v>50</v>
      </c>
      <c r="K12" s="88"/>
      <c r="L12" s="89">
        <v>330</v>
      </c>
      <c r="M12" s="90"/>
      <c r="N12" s="84" t="s">
        <v>62</v>
      </c>
      <c r="O12" s="85"/>
      <c r="P12" s="86" t="s">
        <v>63</v>
      </c>
      <c r="Q12" s="87">
        <v>1400</v>
      </c>
      <c r="R12" s="88"/>
      <c r="S12" s="87">
        <v>300</v>
      </c>
      <c r="T12" s="91"/>
      <c r="U12" s="84"/>
      <c r="V12" s="85"/>
      <c r="W12" s="86"/>
      <c r="X12" s="87"/>
      <c r="Y12" s="88"/>
      <c r="Z12" s="87"/>
      <c r="AA12" s="91"/>
      <c r="AB12" s="84" t="s">
        <v>64</v>
      </c>
      <c r="AC12" s="85"/>
      <c r="AD12" s="86" t="s">
        <v>65</v>
      </c>
      <c r="AE12" s="87">
        <v>2900</v>
      </c>
      <c r="AF12" s="88"/>
      <c r="AG12" s="87"/>
      <c r="AH12" s="91"/>
    </row>
    <row r="13" spans="1:34" ht="16.5" customHeight="1">
      <c r="A13" s="73"/>
      <c r="B13" s="74"/>
      <c r="C13" s="74"/>
      <c r="D13" s="75"/>
      <c r="E13" s="84" t="s">
        <v>66</v>
      </c>
      <c r="F13" s="85"/>
      <c r="G13" s="86" t="s">
        <v>67</v>
      </c>
      <c r="H13" s="87">
        <v>3250</v>
      </c>
      <c r="I13" s="88"/>
      <c r="J13" s="87">
        <v>50</v>
      </c>
      <c r="K13" s="88"/>
      <c r="L13" s="89">
        <v>270</v>
      </c>
      <c r="M13" s="90"/>
      <c r="N13" s="84" t="s">
        <v>68</v>
      </c>
      <c r="O13" s="85"/>
      <c r="P13" s="86" t="s">
        <v>69</v>
      </c>
      <c r="Q13" s="87">
        <v>1550</v>
      </c>
      <c r="R13" s="88"/>
      <c r="S13" s="87"/>
      <c r="T13" s="91"/>
      <c r="U13" s="84"/>
      <c r="V13" s="85"/>
      <c r="W13" s="86"/>
      <c r="X13" s="87"/>
      <c r="Y13" s="88"/>
      <c r="Z13" s="87"/>
      <c r="AA13" s="91"/>
      <c r="AB13" s="84" t="s">
        <v>70</v>
      </c>
      <c r="AC13" s="85"/>
      <c r="AD13" s="86" t="s">
        <v>71</v>
      </c>
      <c r="AE13" s="87">
        <v>2150</v>
      </c>
      <c r="AF13" s="88"/>
      <c r="AG13" s="87"/>
      <c r="AH13" s="91"/>
    </row>
    <row r="14" spans="1:34" ht="16.5" customHeight="1">
      <c r="A14" s="73"/>
      <c r="B14" s="74"/>
      <c r="C14" s="74"/>
      <c r="D14" s="75"/>
      <c r="E14" s="84" t="s">
        <v>47</v>
      </c>
      <c r="F14" s="85"/>
      <c r="G14" s="86" t="s">
        <v>72</v>
      </c>
      <c r="H14" s="87">
        <v>3650</v>
      </c>
      <c r="I14" s="88"/>
      <c r="J14" s="87">
        <v>200</v>
      </c>
      <c r="K14" s="88"/>
      <c r="L14" s="89">
        <v>350</v>
      </c>
      <c r="M14" s="90"/>
      <c r="N14" s="84" t="s">
        <v>73</v>
      </c>
      <c r="O14" s="85"/>
      <c r="P14" s="86" t="s">
        <v>74</v>
      </c>
      <c r="Q14" s="87">
        <v>2550</v>
      </c>
      <c r="R14" s="88"/>
      <c r="S14" s="87"/>
      <c r="T14" s="91"/>
      <c r="U14" s="84"/>
      <c r="V14" s="85"/>
      <c r="W14" s="86"/>
      <c r="X14" s="87"/>
      <c r="Y14" s="88"/>
      <c r="Z14" s="87"/>
      <c r="AA14" s="91"/>
      <c r="AB14" s="84" t="s">
        <v>75</v>
      </c>
      <c r="AC14" s="85"/>
      <c r="AD14" s="86" t="s">
        <v>76</v>
      </c>
      <c r="AE14" s="87">
        <v>1900</v>
      </c>
      <c r="AF14" s="88"/>
      <c r="AG14" s="87"/>
      <c r="AH14" s="91"/>
    </row>
    <row r="15" spans="1:34" ht="16.5" customHeight="1">
      <c r="A15" s="73"/>
      <c r="B15" s="74"/>
      <c r="C15" s="74"/>
      <c r="D15" s="75"/>
      <c r="E15" s="84" t="s">
        <v>77</v>
      </c>
      <c r="F15" s="85"/>
      <c r="G15" s="86" t="s">
        <v>78</v>
      </c>
      <c r="H15" s="87">
        <v>2800</v>
      </c>
      <c r="I15" s="88"/>
      <c r="J15" s="87"/>
      <c r="K15" s="88"/>
      <c r="L15" s="89">
        <v>270</v>
      </c>
      <c r="M15" s="90"/>
      <c r="N15" s="84" t="s">
        <v>79</v>
      </c>
      <c r="O15" s="85"/>
      <c r="P15" s="86" t="s">
        <v>80</v>
      </c>
      <c r="Q15" s="87">
        <v>1550</v>
      </c>
      <c r="R15" s="88"/>
      <c r="S15" s="87">
        <v>50</v>
      </c>
      <c r="T15" s="91"/>
      <c r="U15" s="84"/>
      <c r="V15" s="85"/>
      <c r="W15" s="86"/>
      <c r="X15" s="87"/>
      <c r="Y15" s="88"/>
      <c r="Z15" s="87"/>
      <c r="AA15" s="91"/>
      <c r="AB15" s="84" t="s">
        <v>81</v>
      </c>
      <c r="AC15" s="85"/>
      <c r="AD15" s="86" t="s">
        <v>82</v>
      </c>
      <c r="AE15" s="87">
        <v>3650</v>
      </c>
      <c r="AF15" s="88"/>
      <c r="AG15" s="87"/>
      <c r="AH15" s="91"/>
    </row>
    <row r="16" spans="1:34" ht="16.5" customHeight="1">
      <c r="A16" s="73"/>
      <c r="B16" s="74"/>
      <c r="C16" s="74"/>
      <c r="D16" s="75"/>
      <c r="E16" s="84" t="s">
        <v>83</v>
      </c>
      <c r="F16" s="85"/>
      <c r="G16" s="86" t="s">
        <v>84</v>
      </c>
      <c r="H16" s="87">
        <v>3250</v>
      </c>
      <c r="I16" s="88"/>
      <c r="J16" s="87">
        <v>100</v>
      </c>
      <c r="K16" s="88"/>
      <c r="L16" s="89">
        <v>280</v>
      </c>
      <c r="M16" s="90"/>
      <c r="N16" s="84" t="s">
        <v>85</v>
      </c>
      <c r="O16" s="85"/>
      <c r="P16" s="86" t="s">
        <v>86</v>
      </c>
      <c r="Q16" s="87">
        <v>550</v>
      </c>
      <c r="R16" s="88"/>
      <c r="S16" s="87">
        <v>50</v>
      </c>
      <c r="T16" s="91"/>
      <c r="U16" s="84"/>
      <c r="V16" s="85"/>
      <c r="W16" s="86"/>
      <c r="X16" s="87"/>
      <c r="Y16" s="88"/>
      <c r="Z16" s="87"/>
      <c r="AA16" s="91"/>
      <c r="AB16" s="84" t="s">
        <v>87</v>
      </c>
      <c r="AC16" s="85"/>
      <c r="AD16" s="86" t="s">
        <v>88</v>
      </c>
      <c r="AE16" s="87">
        <v>5150</v>
      </c>
      <c r="AF16" s="88"/>
      <c r="AG16" s="87"/>
      <c r="AH16" s="91"/>
    </row>
    <row r="17" spans="1:34" ht="16.5" customHeight="1">
      <c r="A17" s="93">
        <f>IF(C17&lt;&gt;0,"本紙","")</f>
      </c>
      <c r="B17" s="94"/>
      <c r="C17" s="95">
        <f>SUM(I20,R20,Y20,AF20)</f>
        <v>0</v>
      </c>
      <c r="D17" s="96"/>
      <c r="E17" s="84" t="s">
        <v>89</v>
      </c>
      <c r="F17" s="85"/>
      <c r="G17" s="86" t="s">
        <v>90</v>
      </c>
      <c r="H17" s="87">
        <v>4650</v>
      </c>
      <c r="I17" s="88"/>
      <c r="J17" s="87">
        <v>50</v>
      </c>
      <c r="K17" s="88"/>
      <c r="L17" s="89">
        <v>320</v>
      </c>
      <c r="M17" s="90"/>
      <c r="N17" s="84"/>
      <c r="O17" s="85"/>
      <c r="P17" s="86"/>
      <c r="Q17" s="87"/>
      <c r="R17" s="88"/>
      <c r="S17" s="87"/>
      <c r="T17" s="91"/>
      <c r="U17" s="84"/>
      <c r="V17" s="85"/>
      <c r="W17" s="86"/>
      <c r="X17" s="87"/>
      <c r="Y17" s="88"/>
      <c r="Z17" s="87"/>
      <c r="AA17" s="91"/>
      <c r="AB17" s="84" t="s">
        <v>91</v>
      </c>
      <c r="AC17" s="85"/>
      <c r="AD17" s="86" t="s">
        <v>92</v>
      </c>
      <c r="AE17" s="87">
        <v>3200</v>
      </c>
      <c r="AF17" s="88"/>
      <c r="AG17" s="87"/>
      <c r="AH17" s="91"/>
    </row>
    <row r="18" spans="1:34" ht="16.5" customHeight="1">
      <c r="A18" s="93">
        <f>IF(C18&lt;&gt;0,"日経","")</f>
      </c>
      <c r="B18" s="94"/>
      <c r="C18" s="95">
        <f>SUM(K20,T20,AA20,AH20)</f>
        <v>0</v>
      </c>
      <c r="D18" s="96"/>
      <c r="E18" s="84" t="s">
        <v>93</v>
      </c>
      <c r="F18" s="85"/>
      <c r="G18" s="86" t="s">
        <v>94</v>
      </c>
      <c r="H18" s="87">
        <v>2600</v>
      </c>
      <c r="I18" s="88"/>
      <c r="J18" s="87"/>
      <c r="K18" s="88"/>
      <c r="L18" s="89">
        <v>130</v>
      </c>
      <c r="M18" s="90"/>
      <c r="N18" s="84"/>
      <c r="O18" s="85"/>
      <c r="P18" s="86"/>
      <c r="Q18" s="87"/>
      <c r="R18" s="88"/>
      <c r="S18" s="87"/>
      <c r="T18" s="91"/>
      <c r="U18" s="84"/>
      <c r="V18" s="85"/>
      <c r="W18" s="86"/>
      <c r="X18" s="87"/>
      <c r="Y18" s="88"/>
      <c r="Z18" s="87"/>
      <c r="AA18" s="91"/>
      <c r="AB18" s="84" t="s">
        <v>95</v>
      </c>
      <c r="AC18" s="85"/>
      <c r="AD18" s="86" t="s">
        <v>96</v>
      </c>
      <c r="AE18" s="87">
        <v>3100</v>
      </c>
      <c r="AF18" s="88"/>
      <c r="AG18" s="87"/>
      <c r="AH18" s="91"/>
    </row>
    <row r="19" spans="1:34" ht="16.5" customHeight="1">
      <c r="A19" s="93"/>
      <c r="B19" s="94"/>
      <c r="C19" s="95"/>
      <c r="D19" s="96"/>
      <c r="E19" s="84"/>
      <c r="F19" s="85"/>
      <c r="G19" s="86"/>
      <c r="H19" s="87"/>
      <c r="I19" s="88"/>
      <c r="J19" s="87"/>
      <c r="K19" s="88"/>
      <c r="L19" s="89"/>
      <c r="M19" s="90"/>
      <c r="N19" s="84"/>
      <c r="O19" s="85"/>
      <c r="P19" s="86"/>
      <c r="Q19" s="87"/>
      <c r="R19" s="88"/>
      <c r="S19" s="87"/>
      <c r="T19" s="91"/>
      <c r="U19" s="84"/>
      <c r="V19" s="85"/>
      <c r="W19" s="86"/>
      <c r="X19" s="87"/>
      <c r="Y19" s="88"/>
      <c r="Z19" s="87"/>
      <c r="AA19" s="91"/>
      <c r="AB19" s="84" t="s">
        <v>97</v>
      </c>
      <c r="AC19" s="85"/>
      <c r="AD19" s="86" t="s">
        <v>98</v>
      </c>
      <c r="AE19" s="87">
        <v>2850</v>
      </c>
      <c r="AF19" s="88"/>
      <c r="AG19" s="87"/>
      <c r="AH19" s="91"/>
    </row>
    <row r="20" spans="1:34" ht="16.5" customHeight="1">
      <c r="A20" s="97"/>
      <c r="B20" s="98"/>
      <c r="C20" s="98"/>
      <c r="D20" s="99"/>
      <c r="E20" s="84"/>
      <c r="F20" s="85"/>
      <c r="G20" s="86"/>
      <c r="H20" s="87"/>
      <c r="I20" s="88"/>
      <c r="J20" s="87"/>
      <c r="K20" s="88"/>
      <c r="L20" s="89"/>
      <c r="M20" s="100"/>
      <c r="N20" s="84"/>
      <c r="O20" s="85"/>
      <c r="P20" s="86"/>
      <c r="Q20" s="87"/>
      <c r="R20" s="88"/>
      <c r="S20" s="87"/>
      <c r="T20" s="91"/>
      <c r="U20" s="84"/>
      <c r="V20" s="85"/>
      <c r="W20" s="86"/>
      <c r="X20" s="87"/>
      <c r="Y20" s="88"/>
      <c r="Z20" s="87"/>
      <c r="AA20" s="91"/>
      <c r="AB20" s="84" t="s">
        <v>99</v>
      </c>
      <c r="AC20" s="85"/>
      <c r="AD20" s="86" t="s">
        <v>100</v>
      </c>
      <c r="AE20" s="87">
        <v>3150</v>
      </c>
      <c r="AF20" s="88"/>
      <c r="AG20" s="87"/>
      <c r="AH20" s="91"/>
    </row>
    <row r="21" spans="1:34" ht="16.5" customHeight="1">
      <c r="A21" s="73"/>
      <c r="B21" s="74"/>
      <c r="C21" s="74"/>
      <c r="D21" s="75"/>
      <c r="E21" s="101"/>
      <c r="F21" s="102"/>
      <c r="G21" s="103"/>
      <c r="H21" s="104"/>
      <c r="I21" s="105"/>
      <c r="J21" s="104"/>
      <c r="K21" s="105"/>
      <c r="L21" s="106"/>
      <c r="M21" s="107"/>
      <c r="N21" s="101"/>
      <c r="O21" s="102"/>
      <c r="P21" s="103"/>
      <c r="Q21" s="104"/>
      <c r="R21" s="105"/>
      <c r="S21" s="104"/>
      <c r="T21" s="108"/>
      <c r="U21" s="101"/>
      <c r="V21" s="102"/>
      <c r="W21" s="103"/>
      <c r="X21" s="104"/>
      <c r="Y21" s="105"/>
      <c r="Z21" s="104"/>
      <c r="AA21" s="108"/>
      <c r="AB21" s="101" t="s">
        <v>101</v>
      </c>
      <c r="AC21" s="102"/>
      <c r="AD21" s="103" t="s">
        <v>102</v>
      </c>
      <c r="AE21" s="104">
        <v>1900</v>
      </c>
      <c r="AF21" s="105"/>
      <c r="AG21" s="104"/>
      <c r="AH21" s="108"/>
    </row>
    <row r="22" spans="1:34" ht="16.5" customHeight="1">
      <c r="A22" s="92"/>
      <c r="B22" s="109"/>
      <c r="C22" s="109"/>
      <c r="D22" s="110"/>
      <c r="E22" s="84"/>
      <c r="F22" s="85"/>
      <c r="G22" s="86"/>
      <c r="H22" s="87"/>
      <c r="I22" s="88"/>
      <c r="J22" s="87"/>
      <c r="K22" s="88"/>
      <c r="L22" s="89"/>
      <c r="M22" s="90"/>
      <c r="N22" s="84"/>
      <c r="O22" s="85"/>
      <c r="P22" s="86"/>
      <c r="Q22" s="87"/>
      <c r="R22" s="88"/>
      <c r="S22" s="87"/>
      <c r="T22" s="91"/>
      <c r="U22" s="84"/>
      <c r="V22" s="85"/>
      <c r="W22" s="86"/>
      <c r="X22" s="87"/>
      <c r="Y22" s="88"/>
      <c r="Z22" s="87"/>
      <c r="AA22" s="91"/>
      <c r="AB22" s="84" t="s">
        <v>103</v>
      </c>
      <c r="AC22" s="85"/>
      <c r="AD22" s="86" t="s">
        <v>104</v>
      </c>
      <c r="AE22" s="87">
        <v>3350</v>
      </c>
      <c r="AF22" s="88"/>
      <c r="AG22" s="87">
        <v>300</v>
      </c>
      <c r="AH22" s="91"/>
    </row>
    <row r="23" spans="1:34" ht="16.5" customHeight="1">
      <c r="A23" s="73"/>
      <c r="B23" s="74"/>
      <c r="C23" s="74"/>
      <c r="D23" s="75"/>
      <c r="E23" s="84"/>
      <c r="F23" s="85"/>
      <c r="G23" s="86"/>
      <c r="H23" s="87"/>
      <c r="I23" s="88"/>
      <c r="J23" s="87"/>
      <c r="K23" s="88"/>
      <c r="L23" s="89"/>
      <c r="M23" s="90"/>
      <c r="N23" s="84"/>
      <c r="O23" s="85"/>
      <c r="P23" s="86"/>
      <c r="Q23" s="87"/>
      <c r="R23" s="88"/>
      <c r="S23" s="87"/>
      <c r="T23" s="91"/>
      <c r="U23" s="84"/>
      <c r="V23" s="85"/>
      <c r="W23" s="86"/>
      <c r="X23" s="87"/>
      <c r="Y23" s="88"/>
      <c r="Z23" s="87"/>
      <c r="AA23" s="91"/>
      <c r="AB23" s="84" t="s">
        <v>105</v>
      </c>
      <c r="AC23" s="85"/>
      <c r="AD23" s="86" t="s">
        <v>106</v>
      </c>
      <c r="AE23" s="87">
        <v>5050</v>
      </c>
      <c r="AF23" s="88"/>
      <c r="AG23" s="87">
        <v>350</v>
      </c>
      <c r="AH23" s="91"/>
    </row>
    <row r="24" spans="1:34" ht="16.5" customHeight="1">
      <c r="A24" s="93"/>
      <c r="B24" s="94"/>
      <c r="C24" s="111"/>
      <c r="D24" s="112"/>
      <c r="E24" s="84"/>
      <c r="F24" s="85"/>
      <c r="G24" s="86"/>
      <c r="H24" s="87"/>
      <c r="I24" s="88"/>
      <c r="J24" s="87"/>
      <c r="K24" s="88"/>
      <c r="L24" s="89"/>
      <c r="M24" s="90"/>
      <c r="N24" s="84"/>
      <c r="O24" s="85"/>
      <c r="P24" s="86"/>
      <c r="Q24" s="87"/>
      <c r="R24" s="88"/>
      <c r="S24" s="87"/>
      <c r="T24" s="91"/>
      <c r="U24" s="84"/>
      <c r="V24" s="85"/>
      <c r="W24" s="86"/>
      <c r="X24" s="87"/>
      <c r="Y24" s="88"/>
      <c r="Z24" s="87"/>
      <c r="AA24" s="91"/>
      <c r="AB24" s="84" t="s">
        <v>107</v>
      </c>
      <c r="AC24" s="85"/>
      <c r="AD24" s="86" t="s">
        <v>108</v>
      </c>
      <c r="AE24" s="87">
        <v>1500</v>
      </c>
      <c r="AF24" s="88"/>
      <c r="AG24" s="87">
        <v>100</v>
      </c>
      <c r="AH24" s="91"/>
    </row>
    <row r="25" spans="1:34" ht="16.5" customHeight="1">
      <c r="A25" s="113"/>
      <c r="B25" s="114"/>
      <c r="C25" s="115"/>
      <c r="D25" s="116"/>
      <c r="E25" s="84"/>
      <c r="F25" s="85"/>
      <c r="G25" s="86"/>
      <c r="H25" s="87"/>
      <c r="I25" s="88"/>
      <c r="J25" s="87"/>
      <c r="K25" s="88"/>
      <c r="L25" s="89"/>
      <c r="M25" s="90"/>
      <c r="N25" s="84"/>
      <c r="O25" s="85"/>
      <c r="P25" s="86"/>
      <c r="Q25" s="87"/>
      <c r="R25" s="88"/>
      <c r="S25" s="87"/>
      <c r="T25" s="91"/>
      <c r="U25" s="84"/>
      <c r="V25" s="85"/>
      <c r="W25" s="86"/>
      <c r="X25" s="87"/>
      <c r="Y25" s="88"/>
      <c r="Z25" s="87"/>
      <c r="AA25" s="91"/>
      <c r="AB25" s="84" t="s">
        <v>109</v>
      </c>
      <c r="AC25" s="85"/>
      <c r="AD25" s="86" t="s">
        <v>110</v>
      </c>
      <c r="AE25" s="87">
        <v>1600</v>
      </c>
      <c r="AF25" s="88"/>
      <c r="AG25" s="87">
        <v>100</v>
      </c>
      <c r="AH25" s="91"/>
    </row>
    <row r="26" spans="1:34" ht="16.5" customHeight="1">
      <c r="A26" s="93"/>
      <c r="B26" s="94"/>
      <c r="C26" s="95"/>
      <c r="D26" s="96"/>
      <c r="E26" s="84"/>
      <c r="F26" s="85"/>
      <c r="G26" s="86"/>
      <c r="H26" s="87"/>
      <c r="I26" s="88"/>
      <c r="J26" s="87"/>
      <c r="K26" s="88"/>
      <c r="L26" s="89"/>
      <c r="M26" s="90"/>
      <c r="N26" s="84"/>
      <c r="O26" s="85"/>
      <c r="P26" s="86"/>
      <c r="Q26" s="87"/>
      <c r="R26" s="88"/>
      <c r="S26" s="87"/>
      <c r="T26" s="91"/>
      <c r="U26" s="84"/>
      <c r="V26" s="85"/>
      <c r="W26" s="86"/>
      <c r="X26" s="87"/>
      <c r="Y26" s="88"/>
      <c r="Z26" s="87"/>
      <c r="AA26" s="91"/>
      <c r="AB26" s="84" t="s">
        <v>111</v>
      </c>
      <c r="AC26" s="85"/>
      <c r="AD26" s="86" t="s">
        <v>112</v>
      </c>
      <c r="AE26" s="87">
        <v>1750</v>
      </c>
      <c r="AF26" s="88"/>
      <c r="AG26" s="87">
        <v>100</v>
      </c>
      <c r="AH26" s="91"/>
    </row>
    <row r="27" spans="1:34" ht="16.5" customHeight="1">
      <c r="A27" s="93"/>
      <c r="B27" s="94"/>
      <c r="C27" s="95"/>
      <c r="D27" s="96"/>
      <c r="E27" s="84"/>
      <c r="F27" s="85"/>
      <c r="G27" s="86"/>
      <c r="H27" s="87"/>
      <c r="I27" s="88"/>
      <c r="J27" s="87"/>
      <c r="K27" s="88"/>
      <c r="L27" s="89"/>
      <c r="M27" s="90"/>
      <c r="N27" s="84"/>
      <c r="O27" s="85"/>
      <c r="P27" s="86"/>
      <c r="Q27" s="87"/>
      <c r="R27" s="88"/>
      <c r="S27" s="87"/>
      <c r="T27" s="91"/>
      <c r="U27" s="84"/>
      <c r="V27" s="85"/>
      <c r="W27" s="86"/>
      <c r="X27" s="87"/>
      <c r="Y27" s="88"/>
      <c r="Z27" s="87"/>
      <c r="AA27" s="91"/>
      <c r="AB27" s="84" t="s">
        <v>89</v>
      </c>
      <c r="AC27" s="85"/>
      <c r="AD27" s="86" t="s">
        <v>113</v>
      </c>
      <c r="AE27" s="87">
        <v>4150</v>
      </c>
      <c r="AF27" s="88"/>
      <c r="AG27" s="87"/>
      <c r="AH27" s="91"/>
    </row>
    <row r="28" spans="1:34" ht="16.5" customHeight="1">
      <c r="A28" s="97"/>
      <c r="B28" s="98"/>
      <c r="C28" s="98"/>
      <c r="D28" s="99"/>
      <c r="E28" s="84"/>
      <c r="F28" s="85"/>
      <c r="G28" s="86"/>
      <c r="H28" s="87"/>
      <c r="I28" s="117"/>
      <c r="J28" s="87"/>
      <c r="K28" s="88"/>
      <c r="L28" s="89"/>
      <c r="M28" s="100"/>
      <c r="N28" s="84"/>
      <c r="O28" s="85"/>
      <c r="P28" s="86"/>
      <c r="Q28" s="87"/>
      <c r="R28" s="117"/>
      <c r="S28" s="87"/>
      <c r="T28" s="91"/>
      <c r="U28" s="84"/>
      <c r="V28" s="85"/>
      <c r="W28" s="86"/>
      <c r="X28" s="87"/>
      <c r="Y28" s="117"/>
      <c r="Z28" s="87"/>
      <c r="AA28" s="91"/>
      <c r="AB28" s="84" t="s">
        <v>114</v>
      </c>
      <c r="AC28" s="85"/>
      <c r="AD28" s="86" t="s">
        <v>115</v>
      </c>
      <c r="AE28" s="87">
        <v>1850</v>
      </c>
      <c r="AF28" s="117"/>
      <c r="AG28" s="87">
        <v>100</v>
      </c>
      <c r="AH28" s="91"/>
    </row>
    <row r="29" spans="1:34" ht="16.5" customHeight="1">
      <c r="A29" s="73"/>
      <c r="B29" s="74"/>
      <c r="C29" s="74"/>
      <c r="D29" s="75"/>
      <c r="E29" s="101"/>
      <c r="F29" s="102"/>
      <c r="G29" s="103"/>
      <c r="H29" s="104"/>
      <c r="I29" s="105"/>
      <c r="J29" s="104"/>
      <c r="K29" s="105"/>
      <c r="L29" s="106"/>
      <c r="M29" s="107"/>
      <c r="N29" s="101"/>
      <c r="O29" s="102"/>
      <c r="P29" s="103"/>
      <c r="Q29" s="104"/>
      <c r="R29" s="105"/>
      <c r="S29" s="104"/>
      <c r="T29" s="108"/>
      <c r="U29" s="101"/>
      <c r="V29" s="102"/>
      <c r="W29" s="103"/>
      <c r="X29" s="104"/>
      <c r="Y29" s="105"/>
      <c r="Z29" s="104"/>
      <c r="AA29" s="108"/>
      <c r="AB29" s="101" t="s">
        <v>116</v>
      </c>
      <c r="AC29" s="102"/>
      <c r="AD29" s="103" t="s">
        <v>117</v>
      </c>
      <c r="AE29" s="104">
        <v>1900</v>
      </c>
      <c r="AF29" s="105"/>
      <c r="AG29" s="104">
        <v>50</v>
      </c>
      <c r="AH29" s="108"/>
    </row>
    <row r="30" spans="1:34" ht="16.5" customHeight="1">
      <c r="A30" s="92"/>
      <c r="B30" s="109"/>
      <c r="C30" s="109"/>
      <c r="D30" s="110"/>
      <c r="E30" s="84"/>
      <c r="F30" s="85"/>
      <c r="G30" s="86"/>
      <c r="H30" s="87"/>
      <c r="I30" s="88"/>
      <c r="J30" s="87"/>
      <c r="K30" s="88"/>
      <c r="L30" s="89"/>
      <c r="M30" s="90"/>
      <c r="N30" s="84"/>
      <c r="O30" s="85"/>
      <c r="P30" s="86"/>
      <c r="Q30" s="87"/>
      <c r="R30" s="88"/>
      <c r="S30" s="87"/>
      <c r="T30" s="91"/>
      <c r="U30" s="84"/>
      <c r="V30" s="85"/>
      <c r="W30" s="86"/>
      <c r="X30" s="87"/>
      <c r="Y30" s="88"/>
      <c r="Z30" s="87"/>
      <c r="AA30" s="91"/>
      <c r="AB30" s="84" t="s">
        <v>118</v>
      </c>
      <c r="AC30" s="85"/>
      <c r="AD30" s="86" t="s">
        <v>119</v>
      </c>
      <c r="AE30" s="87">
        <v>2050</v>
      </c>
      <c r="AF30" s="88"/>
      <c r="AG30" s="87">
        <v>100</v>
      </c>
      <c r="AH30" s="91"/>
    </row>
    <row r="31" spans="1:34" ht="16.5" customHeight="1">
      <c r="A31" s="93"/>
      <c r="B31" s="94"/>
      <c r="C31" s="111"/>
      <c r="D31" s="112"/>
      <c r="E31" s="84"/>
      <c r="F31" s="85"/>
      <c r="G31" s="86"/>
      <c r="H31" s="87"/>
      <c r="I31" s="88"/>
      <c r="J31" s="87"/>
      <c r="K31" s="88"/>
      <c r="L31" s="89"/>
      <c r="M31" s="90"/>
      <c r="N31" s="84"/>
      <c r="O31" s="85"/>
      <c r="P31" s="86"/>
      <c r="Q31" s="87"/>
      <c r="R31" s="88"/>
      <c r="S31" s="87"/>
      <c r="T31" s="91"/>
      <c r="U31" s="84"/>
      <c r="V31" s="85"/>
      <c r="W31" s="86"/>
      <c r="X31" s="87"/>
      <c r="Y31" s="88"/>
      <c r="Z31" s="87"/>
      <c r="AA31" s="91"/>
      <c r="AB31" s="84" t="s">
        <v>120</v>
      </c>
      <c r="AC31" s="85"/>
      <c r="AD31" s="86" t="s">
        <v>121</v>
      </c>
      <c r="AE31" s="87">
        <v>1250</v>
      </c>
      <c r="AF31" s="88"/>
      <c r="AG31" s="87">
        <v>50</v>
      </c>
      <c r="AH31" s="91"/>
    </row>
    <row r="32" spans="1:34" ht="16.5" customHeight="1">
      <c r="A32" s="113"/>
      <c r="B32" s="114"/>
      <c r="C32" s="115"/>
      <c r="D32" s="116"/>
      <c r="E32" s="84"/>
      <c r="F32" s="85"/>
      <c r="G32" s="86"/>
      <c r="H32" s="87"/>
      <c r="I32" s="88"/>
      <c r="J32" s="87"/>
      <c r="K32" s="88"/>
      <c r="L32" s="89"/>
      <c r="M32" s="90"/>
      <c r="N32" s="84"/>
      <c r="O32" s="85"/>
      <c r="P32" s="86"/>
      <c r="Q32" s="87"/>
      <c r="R32" s="88"/>
      <c r="S32" s="87"/>
      <c r="T32" s="91"/>
      <c r="U32" s="84"/>
      <c r="V32" s="85"/>
      <c r="W32" s="86"/>
      <c r="X32" s="87"/>
      <c r="Y32" s="88"/>
      <c r="Z32" s="87"/>
      <c r="AA32" s="91"/>
      <c r="AB32" s="84" t="s">
        <v>122</v>
      </c>
      <c r="AC32" s="85"/>
      <c r="AD32" s="86" t="s">
        <v>123</v>
      </c>
      <c r="AE32" s="87">
        <v>800</v>
      </c>
      <c r="AF32" s="88"/>
      <c r="AG32" s="87"/>
      <c r="AH32" s="91"/>
    </row>
    <row r="33" spans="1:34" ht="16.5" customHeight="1">
      <c r="A33" s="93"/>
      <c r="B33" s="94"/>
      <c r="C33" s="95"/>
      <c r="D33" s="96"/>
      <c r="E33" s="84"/>
      <c r="F33" s="85"/>
      <c r="G33" s="86"/>
      <c r="H33" s="87"/>
      <c r="I33" s="88"/>
      <c r="J33" s="87"/>
      <c r="K33" s="88"/>
      <c r="L33" s="89"/>
      <c r="M33" s="90"/>
      <c r="N33" s="84"/>
      <c r="O33" s="85"/>
      <c r="P33" s="86"/>
      <c r="Q33" s="87"/>
      <c r="R33" s="88"/>
      <c r="S33" s="87"/>
      <c r="T33" s="91"/>
      <c r="U33" s="84"/>
      <c r="V33" s="85"/>
      <c r="W33" s="86"/>
      <c r="X33" s="87"/>
      <c r="Y33" s="88"/>
      <c r="Z33" s="87"/>
      <c r="AA33" s="91"/>
      <c r="AB33" s="84"/>
      <c r="AC33" s="85"/>
      <c r="AD33" s="86"/>
      <c r="AE33" s="87"/>
      <c r="AF33" s="88"/>
      <c r="AG33" s="87"/>
      <c r="AH33" s="91"/>
    </row>
    <row r="34" spans="1:34" ht="16.5" customHeight="1">
      <c r="A34" s="93"/>
      <c r="B34" s="94"/>
      <c r="C34" s="95"/>
      <c r="D34" s="96"/>
      <c r="E34" s="84"/>
      <c r="F34" s="85"/>
      <c r="G34" s="86"/>
      <c r="H34" s="87"/>
      <c r="I34" s="88"/>
      <c r="J34" s="87"/>
      <c r="K34" s="88"/>
      <c r="L34" s="89"/>
      <c r="M34" s="90"/>
      <c r="N34" s="84"/>
      <c r="O34" s="85"/>
      <c r="P34" s="86"/>
      <c r="Q34" s="87"/>
      <c r="R34" s="88"/>
      <c r="S34" s="87"/>
      <c r="T34" s="91"/>
      <c r="U34" s="84"/>
      <c r="V34" s="85"/>
      <c r="W34" s="86"/>
      <c r="X34" s="87"/>
      <c r="Y34" s="88"/>
      <c r="Z34" s="87"/>
      <c r="AA34" s="91"/>
      <c r="AB34" s="84"/>
      <c r="AC34" s="85"/>
      <c r="AD34" s="86"/>
      <c r="AE34" s="87"/>
      <c r="AF34" s="88"/>
      <c r="AG34" s="87"/>
      <c r="AH34" s="91"/>
    </row>
    <row r="35" spans="1:34" ht="16.5" customHeight="1">
      <c r="A35" s="97"/>
      <c r="B35" s="98"/>
      <c r="C35" s="98"/>
      <c r="D35" s="99"/>
      <c r="E35" s="84"/>
      <c r="F35" s="85"/>
      <c r="G35" s="86"/>
      <c r="H35" s="87"/>
      <c r="I35" s="117"/>
      <c r="J35" s="87"/>
      <c r="K35" s="88"/>
      <c r="L35" s="89"/>
      <c r="M35" s="100"/>
      <c r="N35" s="84"/>
      <c r="O35" s="85"/>
      <c r="P35" s="86"/>
      <c r="Q35" s="87"/>
      <c r="R35" s="117"/>
      <c r="S35" s="87"/>
      <c r="T35" s="91"/>
      <c r="U35" s="84"/>
      <c r="V35" s="85"/>
      <c r="W35" s="86"/>
      <c r="X35" s="87"/>
      <c r="Y35" s="117"/>
      <c r="Z35" s="87"/>
      <c r="AA35" s="91"/>
      <c r="AB35" s="84"/>
      <c r="AC35" s="85"/>
      <c r="AD35" s="86"/>
      <c r="AE35" s="87"/>
      <c r="AF35" s="117"/>
      <c r="AG35" s="87"/>
      <c r="AH35" s="91"/>
    </row>
    <row r="36" spans="1:34" ht="16.5" customHeight="1">
      <c r="A36" s="73"/>
      <c r="B36" s="74"/>
      <c r="C36" s="74"/>
      <c r="D36" s="75"/>
      <c r="E36" s="101"/>
      <c r="F36" s="102"/>
      <c r="G36" s="103"/>
      <c r="H36" s="104"/>
      <c r="I36" s="105"/>
      <c r="J36" s="104"/>
      <c r="K36" s="105"/>
      <c r="L36" s="106"/>
      <c r="M36" s="107"/>
      <c r="N36" s="101"/>
      <c r="O36" s="102"/>
      <c r="P36" s="103"/>
      <c r="Q36" s="104"/>
      <c r="R36" s="105"/>
      <c r="S36" s="104"/>
      <c r="T36" s="108"/>
      <c r="U36" s="101"/>
      <c r="V36" s="102"/>
      <c r="W36" s="103"/>
      <c r="X36" s="104"/>
      <c r="Y36" s="105"/>
      <c r="Z36" s="104"/>
      <c r="AA36" s="108"/>
      <c r="AB36" s="101"/>
      <c r="AC36" s="102"/>
      <c r="AD36" s="103"/>
      <c r="AE36" s="104"/>
      <c r="AF36" s="105"/>
      <c r="AG36" s="104"/>
      <c r="AH36" s="108"/>
    </row>
    <row r="37" spans="1:34" ht="16.5" customHeight="1">
      <c r="A37" s="92"/>
      <c r="B37" s="109"/>
      <c r="C37" s="109"/>
      <c r="D37" s="110"/>
      <c r="E37" s="84"/>
      <c r="F37" s="85"/>
      <c r="G37" s="86"/>
      <c r="H37" s="87"/>
      <c r="I37" s="88"/>
      <c r="J37" s="87"/>
      <c r="K37" s="88"/>
      <c r="L37" s="89"/>
      <c r="M37" s="90"/>
      <c r="N37" s="84"/>
      <c r="O37" s="85"/>
      <c r="P37" s="86"/>
      <c r="Q37" s="87"/>
      <c r="R37" s="88"/>
      <c r="S37" s="87"/>
      <c r="T37" s="91"/>
      <c r="U37" s="84"/>
      <c r="V37" s="85"/>
      <c r="W37" s="86"/>
      <c r="X37" s="87"/>
      <c r="Y37" s="88"/>
      <c r="Z37" s="87"/>
      <c r="AA37" s="91"/>
      <c r="AB37" s="84"/>
      <c r="AC37" s="85"/>
      <c r="AD37" s="86"/>
      <c r="AE37" s="87"/>
      <c r="AF37" s="88"/>
      <c r="AG37" s="87"/>
      <c r="AH37" s="91"/>
    </row>
    <row r="38" spans="1:34" ht="16.5" customHeight="1">
      <c r="A38" s="93">
        <f>IF(C38&lt;&gt;0,"ヨミ","")</f>
      </c>
      <c r="B38" s="94"/>
      <c r="C38" s="95">
        <f>M43</f>
        <v>0</v>
      </c>
      <c r="D38" s="96"/>
      <c r="E38" s="84"/>
      <c r="F38" s="85"/>
      <c r="G38" s="86"/>
      <c r="H38" s="87"/>
      <c r="I38" s="88"/>
      <c r="J38" s="87"/>
      <c r="K38" s="88"/>
      <c r="L38" s="89"/>
      <c r="M38" s="90"/>
      <c r="N38" s="84"/>
      <c r="O38" s="85"/>
      <c r="P38" s="86"/>
      <c r="Q38" s="87"/>
      <c r="R38" s="88"/>
      <c r="S38" s="87"/>
      <c r="T38" s="91"/>
      <c r="U38" s="84"/>
      <c r="V38" s="85"/>
      <c r="W38" s="86"/>
      <c r="X38" s="87"/>
      <c r="Y38" s="88"/>
      <c r="Z38" s="87"/>
      <c r="AA38" s="91"/>
      <c r="AB38" s="84"/>
      <c r="AC38" s="85"/>
      <c r="AD38" s="86"/>
      <c r="AE38" s="87"/>
      <c r="AF38" s="88"/>
      <c r="AG38" s="87"/>
      <c r="AH38" s="91"/>
    </row>
    <row r="39" spans="1:34" ht="16.5" customHeight="1">
      <c r="A39" s="93">
        <f>IF(C39&lt;&gt;0,"本紙","")</f>
      </c>
      <c r="B39" s="94"/>
      <c r="C39" s="95">
        <f>SUM(I42,R42,Y42,AF42)</f>
        <v>0</v>
      </c>
      <c r="D39" s="96"/>
      <c r="E39" s="84"/>
      <c r="F39" s="85"/>
      <c r="G39" s="86"/>
      <c r="H39" s="87"/>
      <c r="I39" s="88"/>
      <c r="J39" s="87"/>
      <c r="K39" s="88"/>
      <c r="L39" s="89"/>
      <c r="M39" s="90"/>
      <c r="N39" s="84"/>
      <c r="O39" s="85"/>
      <c r="P39" s="86"/>
      <c r="Q39" s="87"/>
      <c r="R39" s="88"/>
      <c r="S39" s="87"/>
      <c r="T39" s="91"/>
      <c r="U39" s="84"/>
      <c r="V39" s="85"/>
      <c r="W39" s="86"/>
      <c r="X39" s="87"/>
      <c r="Y39" s="88"/>
      <c r="Z39" s="87"/>
      <c r="AA39" s="91"/>
      <c r="AB39" s="84"/>
      <c r="AC39" s="85"/>
      <c r="AD39" s="86"/>
      <c r="AE39" s="87"/>
      <c r="AF39" s="88"/>
      <c r="AG39" s="87"/>
      <c r="AH39" s="91"/>
    </row>
    <row r="40" spans="1:34" ht="16.5" customHeight="1">
      <c r="A40" s="93">
        <f>IF(C40&lt;&gt;0,"日経","")</f>
      </c>
      <c r="B40" s="94"/>
      <c r="C40" s="95">
        <f>SUM(K42,T42,AA42,AH42)</f>
        <v>0</v>
      </c>
      <c r="D40" s="96"/>
      <c r="E40" s="84"/>
      <c r="F40" s="85"/>
      <c r="G40" s="86"/>
      <c r="H40" s="87"/>
      <c r="I40" s="88"/>
      <c r="J40" s="87"/>
      <c r="K40" s="88"/>
      <c r="L40" s="89"/>
      <c r="M40" s="90"/>
      <c r="N40" s="84"/>
      <c r="O40" s="85"/>
      <c r="P40" s="86"/>
      <c r="Q40" s="87"/>
      <c r="R40" s="88"/>
      <c r="S40" s="87"/>
      <c r="T40" s="91"/>
      <c r="U40" s="84"/>
      <c r="V40" s="85"/>
      <c r="W40" s="86"/>
      <c r="X40" s="87"/>
      <c r="Y40" s="88"/>
      <c r="Z40" s="87"/>
      <c r="AA40" s="91"/>
      <c r="AB40" s="84"/>
      <c r="AC40" s="85"/>
      <c r="AD40" s="86"/>
      <c r="AE40" s="87"/>
      <c r="AF40" s="88"/>
      <c r="AG40" s="87"/>
      <c r="AH40" s="91"/>
    </row>
    <row r="41" spans="1:34" ht="16.5" customHeight="1">
      <c r="A41" s="93">
        <f>IF(C41&lt;&gt;0,"計）","")</f>
      </c>
      <c r="B41" s="94"/>
      <c r="C41" s="95">
        <f>IF(C39&gt;0,IF(C40&gt;0,C39+C40,0),0)</f>
        <v>0</v>
      </c>
      <c r="D41" s="96"/>
      <c r="E41" s="84"/>
      <c r="F41" s="85"/>
      <c r="G41" s="86"/>
      <c r="H41" s="87"/>
      <c r="I41" s="88"/>
      <c r="J41" s="87"/>
      <c r="K41" s="88"/>
      <c r="L41" s="89"/>
      <c r="M41" s="90"/>
      <c r="N41" s="84"/>
      <c r="O41" s="85"/>
      <c r="P41" s="86"/>
      <c r="Q41" s="87"/>
      <c r="R41" s="88"/>
      <c r="S41" s="87"/>
      <c r="T41" s="91"/>
      <c r="U41" s="84"/>
      <c r="V41" s="85"/>
      <c r="W41" s="86"/>
      <c r="X41" s="87"/>
      <c r="Y41" s="88"/>
      <c r="Z41" s="87"/>
      <c r="AA41" s="91"/>
      <c r="AB41" s="84"/>
      <c r="AC41" s="85"/>
      <c r="AD41" s="86"/>
      <c r="AE41" s="87"/>
      <c r="AF41" s="88"/>
      <c r="AG41" s="87"/>
      <c r="AH41" s="91"/>
    </row>
    <row r="42" spans="1:34" ht="16.5" customHeight="1">
      <c r="A42" s="118">
        <f>SUM(H42,J42,Q42,S42,X42,Z42,AE42,AG42)</f>
        <v>158800</v>
      </c>
      <c r="B42" s="119"/>
      <c r="C42" s="119"/>
      <c r="D42" s="120"/>
      <c r="E42" s="121" t="s">
        <v>124</v>
      </c>
      <c r="F42" s="122"/>
      <c r="G42" s="123"/>
      <c r="H42" s="124">
        <f aca="true" t="shared" si="0" ref="H42:M42">SUM(H7:H41)</f>
        <v>49900</v>
      </c>
      <c r="I42" s="125">
        <f t="shared" si="0"/>
        <v>0</v>
      </c>
      <c r="J42" s="124">
        <f t="shared" si="0"/>
        <v>1700</v>
      </c>
      <c r="K42" s="126">
        <f t="shared" si="0"/>
        <v>0</v>
      </c>
      <c r="L42" s="127">
        <f t="shared" si="0"/>
        <v>4090</v>
      </c>
      <c r="M42" s="128">
        <f t="shared" si="0"/>
        <v>0</v>
      </c>
      <c r="N42" s="121" t="s">
        <v>124</v>
      </c>
      <c r="O42" s="122"/>
      <c r="P42" s="123"/>
      <c r="Q42" s="124">
        <f>SUM(Q7:Q41)</f>
        <v>24300</v>
      </c>
      <c r="R42" s="125">
        <f>SUM(R7:R41)</f>
        <v>0</v>
      </c>
      <c r="S42" s="124">
        <f>SUM(S7:S41)</f>
        <v>3000</v>
      </c>
      <c r="T42" s="129">
        <f>SUM(T7:T41)</f>
        <v>0</v>
      </c>
      <c r="U42" s="121" t="s">
        <v>124</v>
      </c>
      <c r="V42" s="122"/>
      <c r="W42" s="123"/>
      <c r="X42" s="124">
        <f>SUM(X7:X41)</f>
        <v>7900</v>
      </c>
      <c r="Y42" s="125">
        <f>SUM(Y7:Y41)</f>
        <v>0</v>
      </c>
      <c r="Z42" s="124">
        <f>SUM(Z7:Z41)</f>
        <v>900</v>
      </c>
      <c r="AA42" s="129">
        <f>SUM(AA7:AA41)</f>
        <v>0</v>
      </c>
      <c r="AB42" s="121" t="s">
        <v>124</v>
      </c>
      <c r="AC42" s="122"/>
      <c r="AD42" s="123"/>
      <c r="AE42" s="124">
        <f>SUM(AE7:AE41)</f>
        <v>69850</v>
      </c>
      <c r="AF42" s="125">
        <f>SUM(AF7:AF41)</f>
        <v>0</v>
      </c>
      <c r="AG42" s="124">
        <f>SUM(AG7:AG41)</f>
        <v>1250</v>
      </c>
      <c r="AH42" s="129">
        <f>SUM(AH7:AH41)</f>
        <v>0</v>
      </c>
    </row>
    <row r="43" spans="1:34" s="144" customFormat="1" ht="16.5" customHeight="1">
      <c r="A43" s="130" t="s">
        <v>125</v>
      </c>
      <c r="B43" s="131"/>
      <c r="C43" s="131"/>
      <c r="D43" s="132"/>
      <c r="E43" s="133">
        <f>I43+K43+R43+T43+Y43+AA43+AF43+AH43</f>
        <v>0</v>
      </c>
      <c r="F43" s="134"/>
      <c r="G43" s="135"/>
      <c r="H43" s="136"/>
      <c r="I43" s="137">
        <f>I42</f>
        <v>0</v>
      </c>
      <c r="J43" s="138"/>
      <c r="K43" s="139">
        <f>K42</f>
        <v>0</v>
      </c>
      <c r="L43" s="140"/>
      <c r="M43" s="141">
        <f>M42</f>
        <v>0</v>
      </c>
      <c r="N43" s="142"/>
      <c r="O43" s="134"/>
      <c r="P43" s="135"/>
      <c r="Q43" s="136"/>
      <c r="R43" s="137">
        <f>R42</f>
        <v>0</v>
      </c>
      <c r="S43" s="138"/>
      <c r="T43" s="143">
        <f>T42</f>
        <v>0</v>
      </c>
      <c r="U43" s="142"/>
      <c r="V43" s="134"/>
      <c r="W43" s="135"/>
      <c r="X43" s="136"/>
      <c r="Y43" s="137">
        <f>Y42</f>
        <v>0</v>
      </c>
      <c r="Z43" s="138"/>
      <c r="AA43" s="143">
        <f>AA42</f>
        <v>0</v>
      </c>
      <c r="AB43" s="142"/>
      <c r="AC43" s="134"/>
      <c r="AD43" s="135"/>
      <c r="AE43" s="136"/>
      <c r="AF43" s="137">
        <f>AF42</f>
        <v>0</v>
      </c>
      <c r="AG43" s="138"/>
      <c r="AH43" s="143">
        <f>AH42</f>
        <v>0</v>
      </c>
    </row>
    <row r="44" spans="1:41" s="151" customFormat="1" ht="12.75" customHeight="1">
      <c r="A44" s="145" t="s">
        <v>126</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6" t="s">
        <v>127</v>
      </c>
      <c r="AC44" s="147"/>
      <c r="AD44" s="147"/>
      <c r="AE44" s="147"/>
      <c r="AF44" s="147"/>
      <c r="AG44" s="146"/>
      <c r="AH44" s="148" t="s">
        <v>128</v>
      </c>
      <c r="AI44" s="149"/>
      <c r="AJ44" s="149"/>
      <c r="AK44" s="150"/>
      <c r="AL44" s="149"/>
      <c r="AM44" s="149"/>
      <c r="AN44" s="149"/>
      <c r="AO44" s="150"/>
    </row>
    <row r="45" spans="1:41" s="151" customFormat="1" ht="12.75" customHeight="1">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46" t="s">
        <v>129</v>
      </c>
      <c r="AC45" s="153"/>
      <c r="AD45" s="153"/>
      <c r="AE45" s="153"/>
      <c r="AF45" s="153"/>
      <c r="AG45" s="146"/>
      <c r="AH45" s="148" t="s">
        <v>130</v>
      </c>
      <c r="AI45" s="149"/>
      <c r="AJ45" s="149"/>
      <c r="AK45" s="150"/>
      <c r="AL45" s="149"/>
      <c r="AM45" s="149"/>
      <c r="AN45" s="149"/>
      <c r="AO45" s="150"/>
    </row>
    <row r="46" spans="1:41" ht="12.75" customHeight="1">
      <c r="A46" s="154" t="s">
        <v>131</v>
      </c>
      <c r="AA46" s="149"/>
      <c r="AB46" s="146" t="s">
        <v>132</v>
      </c>
      <c r="AC46" s="146"/>
      <c r="AD46" s="146"/>
      <c r="AE46" s="146"/>
      <c r="AF46" s="146"/>
      <c r="AG46" s="146"/>
      <c r="AH46" s="148"/>
      <c r="AI46" s="149"/>
      <c r="AJ46" s="149"/>
      <c r="AK46" s="150"/>
      <c r="AL46" s="156"/>
      <c r="AM46" s="156"/>
      <c r="AN46" s="156"/>
      <c r="AO46" s="6"/>
    </row>
    <row r="47" spans="31:37" ht="13.5">
      <c r="AE47" s="149"/>
      <c r="AF47" s="149"/>
      <c r="AG47" s="149"/>
      <c r="AH47" s="149"/>
      <c r="AI47" s="149"/>
      <c r="AJ47" s="149"/>
      <c r="AK47" s="150"/>
    </row>
    <row r="48" spans="31:37" ht="13.5">
      <c r="AE48" s="149"/>
      <c r="AF48" s="149"/>
      <c r="AG48" s="149"/>
      <c r="AH48" s="149"/>
      <c r="AI48" s="149"/>
      <c r="AJ48" s="149"/>
      <c r="AK48" s="150"/>
    </row>
    <row r="49" ht="10.5" customHeight="1"/>
    <row r="51" ht="10.5" customHeight="1"/>
  </sheetData>
  <sheetProtection/>
  <mergeCells count="85">
    <mergeCell ref="A41:B41"/>
    <mergeCell ref="C41:D41"/>
    <mergeCell ref="A42:D42"/>
    <mergeCell ref="A43:D43"/>
    <mergeCell ref="A44:AA45"/>
    <mergeCell ref="A37:D37"/>
    <mergeCell ref="A38:B38"/>
    <mergeCell ref="C38:D38"/>
    <mergeCell ref="A39:B39"/>
    <mergeCell ref="C39:D39"/>
    <mergeCell ref="A40:B40"/>
    <mergeCell ref="C40:D40"/>
    <mergeCell ref="A33:B33"/>
    <mergeCell ref="C33:D33"/>
    <mergeCell ref="A34:B34"/>
    <mergeCell ref="C34:D34"/>
    <mergeCell ref="A35:D35"/>
    <mergeCell ref="A36:D36"/>
    <mergeCell ref="A27:B27"/>
    <mergeCell ref="C27:D27"/>
    <mergeCell ref="A28:D28"/>
    <mergeCell ref="A29:D29"/>
    <mergeCell ref="A30:D30"/>
    <mergeCell ref="A31:B31"/>
    <mergeCell ref="C31:D31"/>
    <mergeCell ref="A22:D22"/>
    <mergeCell ref="A23:D23"/>
    <mergeCell ref="A24:B24"/>
    <mergeCell ref="C24:D24"/>
    <mergeCell ref="A26:B26"/>
    <mergeCell ref="C26:D26"/>
    <mergeCell ref="A18:B18"/>
    <mergeCell ref="C18:D18"/>
    <mergeCell ref="A19:B19"/>
    <mergeCell ref="C19:D19"/>
    <mergeCell ref="A20:D20"/>
    <mergeCell ref="A21:D21"/>
    <mergeCell ref="A13:D13"/>
    <mergeCell ref="A14:D14"/>
    <mergeCell ref="A15:D15"/>
    <mergeCell ref="A16:D16"/>
    <mergeCell ref="A17:B17"/>
    <mergeCell ref="C17:D17"/>
    <mergeCell ref="A7:D7"/>
    <mergeCell ref="A8:D8"/>
    <mergeCell ref="A9:D9"/>
    <mergeCell ref="A10:D10"/>
    <mergeCell ref="A11:D11"/>
    <mergeCell ref="A12:D12"/>
    <mergeCell ref="U6:V6"/>
    <mergeCell ref="X6:Y6"/>
    <mergeCell ref="Z6:AA6"/>
    <mergeCell ref="AB6:AC6"/>
    <mergeCell ref="AE6:AF6"/>
    <mergeCell ref="AG6:AH6"/>
    <mergeCell ref="V4:AA5"/>
    <mergeCell ref="AB4:AB5"/>
    <mergeCell ref="AC4:AH5"/>
    <mergeCell ref="A6:D6"/>
    <mergeCell ref="E6:F6"/>
    <mergeCell ref="H6:I6"/>
    <mergeCell ref="J6:K6"/>
    <mergeCell ref="N6:O6"/>
    <mergeCell ref="Q6:R6"/>
    <mergeCell ref="S6:T6"/>
    <mergeCell ref="E4:E5"/>
    <mergeCell ref="F4:K5"/>
    <mergeCell ref="L4:M5"/>
    <mergeCell ref="N4:N5"/>
    <mergeCell ref="O4:T5"/>
    <mergeCell ref="U4:U5"/>
    <mergeCell ref="AB2:AB3"/>
    <mergeCell ref="AC2:AH3"/>
    <mergeCell ref="D3:F3"/>
    <mergeCell ref="G3:M3"/>
    <mergeCell ref="O3:Q3"/>
    <mergeCell ref="S3:T3"/>
    <mergeCell ref="V3:Y3"/>
    <mergeCell ref="Z3:AA3"/>
    <mergeCell ref="A2:C3"/>
    <mergeCell ref="D2:F2"/>
    <mergeCell ref="G2:M2"/>
    <mergeCell ref="O2:T2"/>
    <mergeCell ref="V2:Y2"/>
    <mergeCell ref="Z2:AA2"/>
  </mergeCells>
  <conditionalFormatting sqref="I7">
    <cfRule type="expression" priority="1" dxfId="1" stopIfTrue="1">
      <formula>$H$7&lt;$I$7</formula>
    </cfRule>
  </conditionalFormatting>
  <conditionalFormatting sqref="K7">
    <cfRule type="expression" priority="2" dxfId="0" stopIfTrue="1">
      <formula>$J$7&lt;$K$7</formula>
    </cfRule>
  </conditionalFormatting>
  <conditionalFormatting sqref="I8">
    <cfRule type="expression" priority="3" dxfId="1" stopIfTrue="1">
      <formula>$H$8&lt;$I$8</formula>
    </cfRule>
  </conditionalFormatting>
  <conditionalFormatting sqref="I9">
    <cfRule type="expression" priority="4" dxfId="1" stopIfTrue="1">
      <formula>$H$9&lt;$I$9</formula>
    </cfRule>
  </conditionalFormatting>
  <conditionalFormatting sqref="K9">
    <cfRule type="expression" priority="5" dxfId="0" stopIfTrue="1">
      <formula>$J$9&lt;$K$9</formula>
    </cfRule>
  </conditionalFormatting>
  <conditionalFormatting sqref="I10">
    <cfRule type="expression" priority="6" dxfId="1" stopIfTrue="1">
      <formula>$H$10&lt;$I$10</formula>
    </cfRule>
  </conditionalFormatting>
  <conditionalFormatting sqref="I11">
    <cfRule type="expression" priority="7" dxfId="1" stopIfTrue="1">
      <formula>$H$11&lt;$I$11</formula>
    </cfRule>
  </conditionalFormatting>
  <conditionalFormatting sqref="K11">
    <cfRule type="expression" priority="8" dxfId="0" stopIfTrue="1">
      <formula>$J$11&lt;$K$11</formula>
    </cfRule>
  </conditionalFormatting>
  <conditionalFormatting sqref="I12">
    <cfRule type="expression" priority="9" dxfId="1" stopIfTrue="1">
      <formula>$H$12&lt;$I$12</formula>
    </cfRule>
  </conditionalFormatting>
  <conditionalFormatting sqref="K12">
    <cfRule type="expression" priority="10" dxfId="0" stopIfTrue="1">
      <formula>$J$12&lt;$K$12</formula>
    </cfRule>
  </conditionalFormatting>
  <conditionalFormatting sqref="I13">
    <cfRule type="expression" priority="11" dxfId="1" stopIfTrue="1">
      <formula>$H$13&lt;$I$13</formula>
    </cfRule>
  </conditionalFormatting>
  <conditionalFormatting sqref="K13">
    <cfRule type="expression" priority="12" dxfId="0" stopIfTrue="1">
      <formula>$J$13&lt;$K$13</formula>
    </cfRule>
  </conditionalFormatting>
  <conditionalFormatting sqref="I14">
    <cfRule type="expression" priority="13" dxfId="1" stopIfTrue="1">
      <formula>$H$14&lt;$I$14</formula>
    </cfRule>
  </conditionalFormatting>
  <conditionalFormatting sqref="K14">
    <cfRule type="expression" priority="14" dxfId="0" stopIfTrue="1">
      <formula>$J$14&lt;$K$14</formula>
    </cfRule>
  </conditionalFormatting>
  <conditionalFormatting sqref="I15">
    <cfRule type="expression" priority="15" dxfId="1" stopIfTrue="1">
      <formula>$H$15&lt;$I$15</formula>
    </cfRule>
  </conditionalFormatting>
  <conditionalFormatting sqref="I16">
    <cfRule type="expression" priority="16" dxfId="1" stopIfTrue="1">
      <formula>$H$16&lt;$I$16</formula>
    </cfRule>
  </conditionalFormatting>
  <conditionalFormatting sqref="K16">
    <cfRule type="expression" priority="17" dxfId="0" stopIfTrue="1">
      <formula>$J$16&lt;$K$16</formula>
    </cfRule>
  </conditionalFormatting>
  <conditionalFormatting sqref="I17">
    <cfRule type="expression" priority="18" dxfId="1" stopIfTrue="1">
      <formula>$H$17&lt;$I$17</formula>
    </cfRule>
  </conditionalFormatting>
  <conditionalFormatting sqref="K17">
    <cfRule type="expression" priority="19" dxfId="0" stopIfTrue="1">
      <formula>$J$17&lt;$K$17</formula>
    </cfRule>
  </conditionalFormatting>
  <conditionalFormatting sqref="I18">
    <cfRule type="expression" priority="20" dxfId="1" stopIfTrue="1">
      <formula>$H$18&lt;$I$18</formula>
    </cfRule>
  </conditionalFormatting>
  <conditionalFormatting sqref="R7">
    <cfRule type="expression" priority="21" dxfId="1" stopIfTrue="1">
      <formula>$Q$7&lt;$R$7</formula>
    </cfRule>
  </conditionalFormatting>
  <conditionalFormatting sqref="T7">
    <cfRule type="expression" priority="22" dxfId="0" stopIfTrue="1">
      <formula>$S$7&lt;$T$7</formula>
    </cfRule>
  </conditionalFormatting>
  <conditionalFormatting sqref="R8">
    <cfRule type="expression" priority="23" dxfId="1" stopIfTrue="1">
      <formula>$Q$8&lt;$R$8</formula>
    </cfRule>
  </conditionalFormatting>
  <conditionalFormatting sqref="T8">
    <cfRule type="expression" priority="24" dxfId="0" stopIfTrue="1">
      <formula>$S$8&lt;$T$8</formula>
    </cfRule>
  </conditionalFormatting>
  <conditionalFormatting sqref="R9">
    <cfRule type="expression" priority="25" dxfId="1" stopIfTrue="1">
      <formula>$Q$9&lt;$R$9</formula>
    </cfRule>
  </conditionalFormatting>
  <conditionalFormatting sqref="T9">
    <cfRule type="expression" priority="26" dxfId="0" stopIfTrue="1">
      <formula>$S$9&lt;$T$9</formula>
    </cfRule>
  </conditionalFormatting>
  <conditionalFormatting sqref="R10">
    <cfRule type="expression" priority="27" dxfId="1" stopIfTrue="1">
      <formula>$Q$10&lt;$R$10</formula>
    </cfRule>
  </conditionalFormatting>
  <conditionalFormatting sqref="T10">
    <cfRule type="expression" priority="28" dxfId="0" stopIfTrue="1">
      <formula>$S$10&lt;$T$10</formula>
    </cfRule>
  </conditionalFormatting>
  <conditionalFormatting sqref="R11">
    <cfRule type="expression" priority="29" dxfId="1" stopIfTrue="1">
      <formula>$Q$11&lt;$R$11</formula>
    </cfRule>
  </conditionalFormatting>
  <conditionalFormatting sqref="T11">
    <cfRule type="expression" priority="30" dxfId="0" stopIfTrue="1">
      <formula>$S$11&lt;$T$11</formula>
    </cfRule>
  </conditionalFormatting>
  <conditionalFormatting sqref="R12">
    <cfRule type="expression" priority="31" dxfId="1" stopIfTrue="1">
      <formula>$Q$12&lt;$R$12</formula>
    </cfRule>
  </conditionalFormatting>
  <conditionalFormatting sqref="T12">
    <cfRule type="expression" priority="32" dxfId="0" stopIfTrue="1">
      <formula>$S$12&lt;$T$12</formula>
    </cfRule>
  </conditionalFormatting>
  <conditionalFormatting sqref="R13">
    <cfRule type="expression" priority="33" dxfId="1" stopIfTrue="1">
      <formula>$Q$13&lt;$R$13</formula>
    </cfRule>
  </conditionalFormatting>
  <conditionalFormatting sqref="R14">
    <cfRule type="expression" priority="34" dxfId="1" stopIfTrue="1">
      <formula>$Q$14&lt;$R$14</formula>
    </cfRule>
  </conditionalFormatting>
  <conditionalFormatting sqref="R15">
    <cfRule type="expression" priority="35" dxfId="1" stopIfTrue="1">
      <formula>$Q$15&lt;$R$15</formula>
    </cfRule>
  </conditionalFormatting>
  <conditionalFormatting sqref="T15">
    <cfRule type="expression" priority="36" dxfId="0" stopIfTrue="1">
      <formula>$S$15&lt;$T$15</formula>
    </cfRule>
  </conditionalFormatting>
  <conditionalFormatting sqref="R16">
    <cfRule type="expression" priority="37" dxfId="1" stopIfTrue="1">
      <formula>$Q$16&lt;$R$16</formula>
    </cfRule>
  </conditionalFormatting>
  <conditionalFormatting sqref="T16">
    <cfRule type="expression" priority="38" dxfId="0" stopIfTrue="1">
      <formula>$S$16&lt;$T$16</formula>
    </cfRule>
  </conditionalFormatting>
  <conditionalFormatting sqref="Y7">
    <cfRule type="expression" priority="39" dxfId="1" stopIfTrue="1">
      <formula>$X$7&lt;$Y$7</formula>
    </cfRule>
  </conditionalFormatting>
  <conditionalFormatting sqref="AA7">
    <cfRule type="expression" priority="40" dxfId="0" stopIfTrue="1">
      <formula>$Z$7&lt;$AA$7</formula>
    </cfRule>
  </conditionalFormatting>
  <conditionalFormatting sqref="Y8">
    <cfRule type="expression" priority="41" dxfId="1" stopIfTrue="1">
      <formula>$X$8&lt;$Y$8</formula>
    </cfRule>
  </conditionalFormatting>
  <conditionalFormatting sqref="Y9">
    <cfRule type="expression" priority="42" dxfId="1" stopIfTrue="1">
      <formula>$X$9&lt;$Y$9</formula>
    </cfRule>
  </conditionalFormatting>
  <conditionalFormatting sqref="Y10">
    <cfRule type="expression" priority="43" dxfId="1" stopIfTrue="1">
      <formula>$X$10&lt;$Y$10</formula>
    </cfRule>
  </conditionalFormatting>
  <conditionalFormatting sqref="Y11">
    <cfRule type="expression" priority="44" dxfId="1" stopIfTrue="1">
      <formula>$X$11&lt;$Y$11</formula>
    </cfRule>
  </conditionalFormatting>
  <conditionalFormatting sqref="AF7">
    <cfRule type="expression" priority="45" dxfId="1" stopIfTrue="1">
      <formula>$AE$7&lt;$AF$7</formula>
    </cfRule>
  </conditionalFormatting>
  <conditionalFormatting sqref="AF8">
    <cfRule type="expression" priority="46" dxfId="1" stopIfTrue="1">
      <formula>$AE$8&lt;$AF$8</formula>
    </cfRule>
  </conditionalFormatting>
  <conditionalFormatting sqref="AF9">
    <cfRule type="expression" priority="47" dxfId="1" stopIfTrue="1">
      <formula>$AE$9&lt;$AF$9</formula>
    </cfRule>
  </conditionalFormatting>
  <conditionalFormatting sqref="AF10">
    <cfRule type="expression" priority="48" dxfId="1" stopIfTrue="1">
      <formula>$AE$10&lt;$AF$10</formula>
    </cfRule>
  </conditionalFormatting>
  <conditionalFormatting sqref="AF11">
    <cfRule type="expression" priority="49" dxfId="1" stopIfTrue="1">
      <formula>$AE$11&lt;$AF$11</formula>
    </cfRule>
  </conditionalFormatting>
  <conditionalFormatting sqref="AF12">
    <cfRule type="expression" priority="50" dxfId="1" stopIfTrue="1">
      <formula>$AE$12&lt;$AF$12</formula>
    </cfRule>
  </conditionalFormatting>
  <conditionalFormatting sqref="AF13">
    <cfRule type="expression" priority="51" dxfId="1" stopIfTrue="1">
      <formula>$AE$13&lt;$AF$13</formula>
    </cfRule>
  </conditionalFormatting>
  <conditionalFormatting sqref="AF14">
    <cfRule type="expression" priority="52" dxfId="1" stopIfTrue="1">
      <formula>$AE$14&lt;$AF$14</formula>
    </cfRule>
  </conditionalFormatting>
  <conditionalFormatting sqref="AF15">
    <cfRule type="expression" priority="53" dxfId="1" stopIfTrue="1">
      <formula>$AE$15&lt;$AF$15</formula>
    </cfRule>
  </conditionalFormatting>
  <conditionalFormatting sqref="AF16">
    <cfRule type="expression" priority="54" dxfId="1" stopIfTrue="1">
      <formula>$AE$16&lt;$AF$16</formula>
    </cfRule>
  </conditionalFormatting>
  <conditionalFormatting sqref="AF17">
    <cfRule type="expression" priority="55" dxfId="1" stopIfTrue="1">
      <formula>$AE$17&lt;$AF$17</formula>
    </cfRule>
  </conditionalFormatting>
  <conditionalFormatting sqref="AF18">
    <cfRule type="expression" priority="56" dxfId="1" stopIfTrue="1">
      <formula>$AE$18&lt;$AF$18</formula>
    </cfRule>
  </conditionalFormatting>
  <conditionalFormatting sqref="AF19">
    <cfRule type="expression" priority="57" dxfId="1" stopIfTrue="1">
      <formula>$AE$19&lt;$AF$19</formula>
    </cfRule>
  </conditionalFormatting>
  <conditionalFormatting sqref="AF20">
    <cfRule type="expression" priority="58" dxfId="1" stopIfTrue="1">
      <formula>$AE$20&lt;$AF$20</formula>
    </cfRule>
  </conditionalFormatting>
  <conditionalFormatting sqref="AF21">
    <cfRule type="expression" priority="59" dxfId="1" stopIfTrue="1">
      <formula>$AE$21&lt;$AF$21</formula>
    </cfRule>
  </conditionalFormatting>
  <conditionalFormatting sqref="AF22">
    <cfRule type="expression" priority="60" dxfId="1" stopIfTrue="1">
      <formula>$AE$22&lt;$AF$22</formula>
    </cfRule>
  </conditionalFormatting>
  <conditionalFormatting sqref="AH22">
    <cfRule type="expression" priority="61" dxfId="0" stopIfTrue="1">
      <formula>$AG$22&lt;$AH$22</formula>
    </cfRule>
  </conditionalFormatting>
  <conditionalFormatting sqref="AF23">
    <cfRule type="expression" priority="62" dxfId="1" stopIfTrue="1">
      <formula>$AE$23&lt;$AF$23</formula>
    </cfRule>
  </conditionalFormatting>
  <conditionalFormatting sqref="AH23">
    <cfRule type="expression" priority="63" dxfId="0" stopIfTrue="1">
      <formula>$AG$23&lt;$AH$23</formula>
    </cfRule>
  </conditionalFormatting>
  <conditionalFormatting sqref="AF24">
    <cfRule type="expression" priority="64" dxfId="1" stopIfTrue="1">
      <formula>$AE$24&lt;$AF$24</formula>
    </cfRule>
  </conditionalFormatting>
  <conditionalFormatting sqref="AH24">
    <cfRule type="expression" priority="65" dxfId="0" stopIfTrue="1">
      <formula>$AG$24&lt;$AH$24</formula>
    </cfRule>
  </conditionalFormatting>
  <conditionalFormatting sqref="AF25">
    <cfRule type="expression" priority="66" dxfId="1" stopIfTrue="1">
      <formula>$AE$25&lt;$AF$25</formula>
    </cfRule>
  </conditionalFormatting>
  <conditionalFormatting sqref="AH25">
    <cfRule type="expression" priority="67" dxfId="0" stopIfTrue="1">
      <formula>$AG$25&lt;$AH$25</formula>
    </cfRule>
  </conditionalFormatting>
  <conditionalFormatting sqref="AF26">
    <cfRule type="expression" priority="68" dxfId="1" stopIfTrue="1">
      <formula>$AE$26&lt;$AF$26</formula>
    </cfRule>
  </conditionalFormatting>
  <conditionalFormatting sqref="AH26">
    <cfRule type="expression" priority="69" dxfId="0" stopIfTrue="1">
      <formula>$AG$26&lt;$AH$26</formula>
    </cfRule>
  </conditionalFormatting>
  <conditionalFormatting sqref="AF27">
    <cfRule type="expression" priority="70" dxfId="1" stopIfTrue="1">
      <formula>$AE$27&lt;$AF$27</formula>
    </cfRule>
  </conditionalFormatting>
  <conditionalFormatting sqref="AF28">
    <cfRule type="expression" priority="71" dxfId="1" stopIfTrue="1">
      <formula>$AE$28&lt;$AF$28</formula>
    </cfRule>
  </conditionalFormatting>
  <conditionalFormatting sqref="AH28">
    <cfRule type="expression" priority="72" dxfId="0" stopIfTrue="1">
      <formula>$AG$28&lt;$AH$28</formula>
    </cfRule>
  </conditionalFormatting>
  <conditionalFormatting sqref="AF29">
    <cfRule type="expression" priority="73" dxfId="1" stopIfTrue="1">
      <formula>$AE$29&lt;$AF$29</formula>
    </cfRule>
  </conditionalFormatting>
  <conditionalFormatting sqref="AH29">
    <cfRule type="expression" priority="74" dxfId="0" stopIfTrue="1">
      <formula>$AG$29&lt;$AH$29</formula>
    </cfRule>
  </conditionalFormatting>
  <conditionalFormatting sqref="AF30">
    <cfRule type="expression" priority="75" dxfId="1" stopIfTrue="1">
      <formula>$AE$30&lt;$AF$30</formula>
    </cfRule>
  </conditionalFormatting>
  <conditionalFormatting sqref="AH30">
    <cfRule type="expression" priority="76" dxfId="0" stopIfTrue="1">
      <formula>$AG$30&lt;$AH$30</formula>
    </cfRule>
  </conditionalFormatting>
  <conditionalFormatting sqref="AF31">
    <cfRule type="expression" priority="77" dxfId="1" stopIfTrue="1">
      <formula>$AE$31&lt;$AF$31</formula>
    </cfRule>
  </conditionalFormatting>
  <conditionalFormatting sqref="AH31">
    <cfRule type="expression" priority="78" dxfId="0" stopIfTrue="1">
      <formula>$AG$31&lt;$AH$31</formula>
    </cfRule>
  </conditionalFormatting>
  <conditionalFormatting sqref="AF32">
    <cfRule type="expression" priority="79" dxfId="1" stopIfTrue="1">
      <formula>$AE$32&lt;$AF$32</formula>
    </cfRule>
  </conditionalFormatting>
  <printOptions/>
  <pageMargins left="0.58" right="0.28" top="0.49" bottom="0.19" header="0.18" footer="0.18"/>
  <pageSetup fitToHeight="1" fitToWidth="1" horizontalDpi="600" verticalDpi="600" orientation="landscape" paperSize="12" r:id="rId1"/>
</worksheet>
</file>

<file path=xl/worksheets/sheet3.xml><?xml version="1.0" encoding="utf-8"?>
<worksheet xmlns="http://schemas.openxmlformats.org/spreadsheetml/2006/main" xmlns:r="http://schemas.openxmlformats.org/officeDocument/2006/relationships">
  <sheetPr>
    <pageSetUpPr fitToPage="1"/>
  </sheetPr>
  <dimension ref="A1:AO48"/>
  <sheetViews>
    <sheetView showGridLines="0" showZeros="0" zoomScale="70" zoomScaleNormal="70" zoomScalePageLayoutView="0" workbookViewId="0" topLeftCell="A1">
      <selection activeCell="A1" sqref="A1"/>
    </sheetView>
  </sheetViews>
  <sheetFormatPr defaultColWidth="9.00390625" defaultRowHeight="13.5"/>
  <cols>
    <col min="1" max="1" width="1.37890625" style="52" customWidth="1"/>
    <col min="2" max="2" width="2.25390625" style="52" customWidth="1"/>
    <col min="3" max="3" width="3.75390625" style="52" customWidth="1"/>
    <col min="4" max="4" width="1.37890625" style="52" customWidth="1"/>
    <col min="5" max="5" width="9.25390625" style="52" customWidth="1"/>
    <col min="6" max="6" width="2.125" style="52" customWidth="1"/>
    <col min="7" max="7" width="3.25390625" style="155" customWidth="1"/>
    <col min="8" max="13" width="5.625" style="155" customWidth="1"/>
    <col min="14" max="14" width="9.25390625" style="52" customWidth="1"/>
    <col min="15" max="15" width="2.125" style="52" customWidth="1"/>
    <col min="16" max="16" width="3.25390625" style="52" customWidth="1"/>
    <col min="17" max="20" width="5.625" style="52" customWidth="1"/>
    <col min="21" max="21" width="9.25390625" style="52" customWidth="1"/>
    <col min="22" max="22" width="2.125" style="52" customWidth="1"/>
    <col min="23" max="23" width="3.25390625" style="52" customWidth="1"/>
    <col min="24" max="27" width="5.625" style="52" customWidth="1"/>
    <col min="28" max="28" width="9.25390625" style="52" customWidth="1"/>
    <col min="29" max="29" width="2.125" style="52" customWidth="1"/>
    <col min="30" max="30" width="3.25390625" style="52" customWidth="1"/>
    <col min="31" max="34" width="5.625" style="52" customWidth="1"/>
    <col min="35" max="35" width="7.625" style="52" customWidth="1"/>
    <col min="36" max="36" width="2.125" style="52" customWidth="1"/>
    <col min="37" max="37" width="3.25390625" style="52" customWidth="1"/>
    <col min="38" max="39" width="5.125" style="52" customWidth="1"/>
    <col min="40" max="41" width="4.25390625" style="52" customWidth="1"/>
    <col min="42" max="16384" width="9.00390625" style="52" customWidth="1"/>
  </cols>
  <sheetData>
    <row r="1" spans="1:41" s="2" customFormat="1" ht="15.75" customHeight="1">
      <c r="A1" s="1"/>
      <c r="C1" s="3"/>
      <c r="F1" s="3"/>
      <c r="G1" s="4"/>
      <c r="H1" s="4"/>
      <c r="I1" s="4"/>
      <c r="J1" s="4"/>
      <c r="K1" s="4"/>
      <c r="L1" s="4"/>
      <c r="M1" s="4"/>
      <c r="Q1" s="5"/>
      <c r="X1" s="5"/>
      <c r="AD1" s="3"/>
      <c r="AH1" s="6" t="s">
        <v>0</v>
      </c>
      <c r="AK1" s="6"/>
      <c r="AO1" s="6"/>
    </row>
    <row r="2" spans="1:36" s="25" customFormat="1" ht="19.5" customHeight="1">
      <c r="A2" s="7">
        <v>2</v>
      </c>
      <c r="B2" s="8"/>
      <c r="C2" s="9"/>
      <c r="D2" s="10" t="s">
        <v>1</v>
      </c>
      <c r="E2" s="11"/>
      <c r="F2" s="11"/>
      <c r="G2" s="157">
        <f>IF('配布集計表'!D3="","",'配布集計表'!D3)</f>
      </c>
      <c r="H2" s="12"/>
      <c r="I2" s="12"/>
      <c r="J2" s="12"/>
      <c r="K2" s="12"/>
      <c r="L2" s="12"/>
      <c r="M2" s="13"/>
      <c r="N2" s="14" t="s">
        <v>2</v>
      </c>
      <c r="O2" s="159">
        <f>IF('配布集計表'!H3="","",'配布集計表'!H3)</f>
      </c>
      <c r="P2" s="15"/>
      <c r="Q2" s="15"/>
      <c r="R2" s="15"/>
      <c r="S2" s="15"/>
      <c r="T2" s="16"/>
      <c r="U2" s="17" t="s">
        <v>3</v>
      </c>
      <c r="V2" s="18">
        <f>+1!V3+2!V3+3!V3+4!V3</f>
        <v>0</v>
      </c>
      <c r="W2" s="18"/>
      <c r="X2" s="18"/>
      <c r="Y2" s="18"/>
      <c r="Z2" s="19">
        <f>+1!Z3+2!Z3+3!Z3+4!Z3</f>
        <v>0</v>
      </c>
      <c r="AA2" s="20"/>
      <c r="AB2" s="161" t="s">
        <v>4</v>
      </c>
      <c r="AC2" s="207">
        <f>IF('配布集計表'!L3="","",'配布集計表'!L3)</f>
      </c>
      <c r="AD2" s="22"/>
      <c r="AE2" s="22"/>
      <c r="AF2" s="22"/>
      <c r="AG2" s="22"/>
      <c r="AH2" s="23"/>
      <c r="AI2" s="24"/>
      <c r="AJ2" s="24"/>
    </row>
    <row r="3" spans="1:36" s="25" customFormat="1" ht="19.5" customHeight="1">
      <c r="A3" s="26"/>
      <c r="B3" s="27"/>
      <c r="C3" s="28"/>
      <c r="D3" s="29" t="s">
        <v>5</v>
      </c>
      <c r="E3" s="30"/>
      <c r="F3" s="30"/>
      <c r="G3" s="158">
        <f>IF('配布集計表'!D4="","",'配布集計表'!D4)</f>
      </c>
      <c r="H3" s="31"/>
      <c r="I3" s="31"/>
      <c r="J3" s="31"/>
      <c r="K3" s="31"/>
      <c r="L3" s="31"/>
      <c r="M3" s="32"/>
      <c r="N3" s="14" t="s">
        <v>6</v>
      </c>
      <c r="O3" s="160">
        <f>IF('配布集計表'!H4="","",'配布集計表'!H4)</f>
      </c>
      <c r="P3" s="33"/>
      <c r="Q3" s="33"/>
      <c r="R3" s="34" t="s">
        <v>7</v>
      </c>
      <c r="S3" s="35"/>
      <c r="T3" s="36"/>
      <c r="U3" s="17" t="s">
        <v>8</v>
      </c>
      <c r="V3" s="37">
        <f>E43</f>
        <v>0</v>
      </c>
      <c r="W3" s="37"/>
      <c r="X3" s="37"/>
      <c r="Y3" s="37"/>
      <c r="Z3" s="38">
        <f>M43</f>
        <v>0</v>
      </c>
      <c r="AA3" s="36"/>
      <c r="AB3" s="162"/>
      <c r="AC3" s="40"/>
      <c r="AD3" s="41"/>
      <c r="AE3" s="41"/>
      <c r="AF3" s="41"/>
      <c r="AG3" s="41"/>
      <c r="AH3" s="42"/>
      <c r="AI3" s="24"/>
      <c r="AJ3" s="24"/>
    </row>
    <row r="4" spans="1:34" ht="9" customHeight="1">
      <c r="A4" s="43"/>
      <c r="B4" s="44"/>
      <c r="C4" s="45" t="s">
        <v>9</v>
      </c>
      <c r="D4" s="46"/>
      <c r="E4" s="47">
        <v>1</v>
      </c>
      <c r="F4" s="48" t="s">
        <v>10</v>
      </c>
      <c r="G4" s="49"/>
      <c r="H4" s="49"/>
      <c r="I4" s="49"/>
      <c r="J4" s="49"/>
      <c r="K4" s="49"/>
      <c r="L4" s="50" t="s">
        <v>11</v>
      </c>
      <c r="M4" s="51"/>
      <c r="N4" s="47">
        <v>2</v>
      </c>
      <c r="O4" s="48" t="s">
        <v>12</v>
      </c>
      <c r="P4" s="49"/>
      <c r="Q4" s="49"/>
      <c r="R4" s="49"/>
      <c r="S4" s="49"/>
      <c r="T4" s="51"/>
      <c r="U4" s="47">
        <v>3</v>
      </c>
      <c r="V4" s="48" t="s">
        <v>13</v>
      </c>
      <c r="W4" s="49"/>
      <c r="X4" s="49"/>
      <c r="Y4" s="49"/>
      <c r="Z4" s="49"/>
      <c r="AA4" s="51"/>
      <c r="AB4" s="47">
        <v>6</v>
      </c>
      <c r="AC4" s="48" t="s">
        <v>14</v>
      </c>
      <c r="AD4" s="49"/>
      <c r="AE4" s="49"/>
      <c r="AF4" s="49"/>
      <c r="AG4" s="49"/>
      <c r="AH4" s="51"/>
    </row>
    <row r="5" spans="1:34" ht="9" customHeight="1">
      <c r="A5" s="53"/>
      <c r="B5" s="54" t="s">
        <v>15</v>
      </c>
      <c r="C5" s="54"/>
      <c r="D5" s="55"/>
      <c r="E5" s="56"/>
      <c r="F5" s="57"/>
      <c r="G5" s="58"/>
      <c r="H5" s="58"/>
      <c r="I5" s="58"/>
      <c r="J5" s="58"/>
      <c r="K5" s="58"/>
      <c r="L5" s="59"/>
      <c r="M5" s="60"/>
      <c r="N5" s="56"/>
      <c r="O5" s="57"/>
      <c r="P5" s="58"/>
      <c r="Q5" s="58"/>
      <c r="R5" s="58"/>
      <c r="S5" s="58"/>
      <c r="T5" s="60"/>
      <c r="U5" s="56"/>
      <c r="V5" s="57"/>
      <c r="W5" s="58"/>
      <c r="X5" s="58"/>
      <c r="Y5" s="58"/>
      <c r="Z5" s="58"/>
      <c r="AA5" s="60"/>
      <c r="AB5" s="56"/>
      <c r="AC5" s="57"/>
      <c r="AD5" s="58"/>
      <c r="AE5" s="58"/>
      <c r="AF5" s="58"/>
      <c r="AG5" s="58"/>
      <c r="AH5" s="60"/>
    </row>
    <row r="6" spans="1:34" s="72" customFormat="1" ht="18" customHeight="1">
      <c r="A6" s="61" t="s">
        <v>16</v>
      </c>
      <c r="B6" s="62"/>
      <c r="C6" s="62"/>
      <c r="D6" s="63"/>
      <c r="E6" s="64" t="s">
        <v>17</v>
      </c>
      <c r="F6" s="65"/>
      <c r="G6" s="66" t="s">
        <v>18</v>
      </c>
      <c r="H6" s="67" t="s">
        <v>19</v>
      </c>
      <c r="I6" s="68"/>
      <c r="J6" s="67" t="s">
        <v>20</v>
      </c>
      <c r="K6" s="68"/>
      <c r="L6" s="69" t="s">
        <v>21</v>
      </c>
      <c r="M6" s="70" t="s">
        <v>22</v>
      </c>
      <c r="N6" s="64" t="s">
        <v>17</v>
      </c>
      <c r="O6" s="65"/>
      <c r="P6" s="66" t="s">
        <v>18</v>
      </c>
      <c r="Q6" s="67" t="s">
        <v>19</v>
      </c>
      <c r="R6" s="68"/>
      <c r="S6" s="67" t="s">
        <v>20</v>
      </c>
      <c r="T6" s="71"/>
      <c r="U6" s="64" t="s">
        <v>17</v>
      </c>
      <c r="V6" s="65"/>
      <c r="W6" s="66" t="s">
        <v>18</v>
      </c>
      <c r="X6" s="67" t="s">
        <v>19</v>
      </c>
      <c r="Y6" s="68"/>
      <c r="Z6" s="67" t="s">
        <v>20</v>
      </c>
      <c r="AA6" s="71"/>
      <c r="AB6" s="64" t="s">
        <v>17</v>
      </c>
      <c r="AC6" s="65"/>
      <c r="AD6" s="66" t="s">
        <v>18</v>
      </c>
      <c r="AE6" s="67" t="s">
        <v>19</v>
      </c>
      <c r="AF6" s="68"/>
      <c r="AG6" s="67" t="s">
        <v>20</v>
      </c>
      <c r="AH6" s="71"/>
    </row>
    <row r="7" spans="1:34" ht="16.5" customHeight="1">
      <c r="A7" s="73"/>
      <c r="B7" s="74"/>
      <c r="C7" s="74"/>
      <c r="D7" s="75"/>
      <c r="E7" s="76" t="s">
        <v>133</v>
      </c>
      <c r="F7" s="77"/>
      <c r="G7" s="78" t="s">
        <v>134</v>
      </c>
      <c r="H7" s="79">
        <v>6900</v>
      </c>
      <c r="I7" s="80"/>
      <c r="J7" s="79"/>
      <c r="K7" s="80"/>
      <c r="L7" s="81">
        <v>500</v>
      </c>
      <c r="M7" s="82"/>
      <c r="N7" s="76" t="s">
        <v>135</v>
      </c>
      <c r="O7" s="77"/>
      <c r="P7" s="78" t="s">
        <v>96</v>
      </c>
      <c r="Q7" s="79">
        <v>1400</v>
      </c>
      <c r="R7" s="80"/>
      <c r="S7" s="79">
        <v>150</v>
      </c>
      <c r="T7" s="83"/>
      <c r="U7" s="76"/>
      <c r="V7" s="77"/>
      <c r="W7" s="78"/>
      <c r="X7" s="79"/>
      <c r="Y7" s="80"/>
      <c r="Z7" s="79"/>
      <c r="AA7" s="83"/>
      <c r="AB7" s="76" t="s">
        <v>136</v>
      </c>
      <c r="AC7" s="77"/>
      <c r="AD7" s="78" t="s">
        <v>137</v>
      </c>
      <c r="AE7" s="79">
        <v>5050</v>
      </c>
      <c r="AF7" s="80"/>
      <c r="AG7" s="79">
        <v>250</v>
      </c>
      <c r="AH7" s="83"/>
    </row>
    <row r="8" spans="1:34" ht="16.5" customHeight="1">
      <c r="A8" s="73" t="s">
        <v>138</v>
      </c>
      <c r="B8" s="74"/>
      <c r="C8" s="74"/>
      <c r="D8" s="75"/>
      <c r="E8" s="84" t="s">
        <v>139</v>
      </c>
      <c r="F8" s="85"/>
      <c r="G8" s="86" t="s">
        <v>140</v>
      </c>
      <c r="H8" s="87">
        <v>3200</v>
      </c>
      <c r="I8" s="88"/>
      <c r="J8" s="87"/>
      <c r="K8" s="88"/>
      <c r="L8" s="89">
        <v>310</v>
      </c>
      <c r="M8" s="90"/>
      <c r="N8" s="84" t="s">
        <v>133</v>
      </c>
      <c r="O8" s="85"/>
      <c r="P8" s="86" t="s">
        <v>29</v>
      </c>
      <c r="Q8" s="87">
        <v>3800</v>
      </c>
      <c r="R8" s="88"/>
      <c r="S8" s="87">
        <v>950</v>
      </c>
      <c r="T8" s="91"/>
      <c r="U8" s="84"/>
      <c r="V8" s="85"/>
      <c r="W8" s="86"/>
      <c r="X8" s="87"/>
      <c r="Y8" s="88"/>
      <c r="Z8" s="87"/>
      <c r="AA8" s="91"/>
      <c r="AB8" s="84" t="s">
        <v>141</v>
      </c>
      <c r="AC8" s="85"/>
      <c r="AD8" s="86" t="s">
        <v>142</v>
      </c>
      <c r="AE8" s="87">
        <v>4800</v>
      </c>
      <c r="AF8" s="88"/>
      <c r="AG8" s="87">
        <v>150</v>
      </c>
      <c r="AH8" s="91"/>
    </row>
    <row r="9" spans="1:34" ht="16.5" customHeight="1">
      <c r="A9" s="92">
        <v>2307</v>
      </c>
      <c r="B9" s="109"/>
      <c r="C9" s="109"/>
      <c r="D9" s="110"/>
      <c r="E9" s="84" t="s">
        <v>143</v>
      </c>
      <c r="F9" s="85"/>
      <c r="G9" s="86" t="s">
        <v>144</v>
      </c>
      <c r="H9" s="87">
        <v>5300</v>
      </c>
      <c r="I9" s="88"/>
      <c r="J9" s="87"/>
      <c r="K9" s="88"/>
      <c r="L9" s="89">
        <v>340</v>
      </c>
      <c r="M9" s="90"/>
      <c r="N9" s="84" t="s">
        <v>145</v>
      </c>
      <c r="O9" s="85"/>
      <c r="P9" s="86" t="s">
        <v>146</v>
      </c>
      <c r="Q9" s="87">
        <v>950</v>
      </c>
      <c r="R9" s="88"/>
      <c r="S9" s="87">
        <v>100</v>
      </c>
      <c r="T9" s="91"/>
      <c r="U9" s="84"/>
      <c r="V9" s="85"/>
      <c r="W9" s="86"/>
      <c r="X9" s="87"/>
      <c r="Y9" s="88"/>
      <c r="Z9" s="87"/>
      <c r="AA9" s="91"/>
      <c r="AB9" s="84" t="s">
        <v>147</v>
      </c>
      <c r="AC9" s="85"/>
      <c r="AD9" s="86" t="s">
        <v>148</v>
      </c>
      <c r="AE9" s="87">
        <v>3350</v>
      </c>
      <c r="AF9" s="88"/>
      <c r="AG9" s="87">
        <v>150</v>
      </c>
      <c r="AH9" s="91"/>
    </row>
    <row r="10" spans="1:34" ht="16.5" customHeight="1">
      <c r="A10" s="73"/>
      <c r="B10" s="74"/>
      <c r="C10" s="74"/>
      <c r="D10" s="75"/>
      <c r="E10" s="84" t="s">
        <v>149</v>
      </c>
      <c r="F10" s="85"/>
      <c r="G10" s="86" t="s">
        <v>150</v>
      </c>
      <c r="H10" s="87">
        <v>4200</v>
      </c>
      <c r="I10" s="88"/>
      <c r="J10" s="87"/>
      <c r="K10" s="88"/>
      <c r="L10" s="89">
        <v>230</v>
      </c>
      <c r="M10" s="90"/>
      <c r="N10" s="84" t="s">
        <v>151</v>
      </c>
      <c r="O10" s="85"/>
      <c r="P10" s="86" t="s">
        <v>38</v>
      </c>
      <c r="Q10" s="87">
        <v>8150</v>
      </c>
      <c r="R10" s="88"/>
      <c r="S10" s="87">
        <v>1400</v>
      </c>
      <c r="T10" s="91"/>
      <c r="U10" s="84"/>
      <c r="V10" s="85"/>
      <c r="W10" s="86"/>
      <c r="X10" s="87"/>
      <c r="Y10" s="88"/>
      <c r="Z10" s="87"/>
      <c r="AA10" s="91"/>
      <c r="AB10" s="84" t="s">
        <v>152</v>
      </c>
      <c r="AC10" s="85"/>
      <c r="AD10" s="86" t="s">
        <v>153</v>
      </c>
      <c r="AE10" s="87">
        <v>3050</v>
      </c>
      <c r="AF10" s="88"/>
      <c r="AG10" s="87"/>
      <c r="AH10" s="91"/>
    </row>
    <row r="11" spans="1:34" ht="16.5" customHeight="1">
      <c r="A11" s="73"/>
      <c r="B11" s="74"/>
      <c r="C11" s="74"/>
      <c r="D11" s="75"/>
      <c r="E11" s="84" t="s">
        <v>154</v>
      </c>
      <c r="F11" s="85"/>
      <c r="G11" s="86" t="s">
        <v>155</v>
      </c>
      <c r="H11" s="87">
        <v>3250</v>
      </c>
      <c r="I11" s="88"/>
      <c r="J11" s="87"/>
      <c r="K11" s="88"/>
      <c r="L11" s="89">
        <v>230</v>
      </c>
      <c r="M11" s="90"/>
      <c r="N11" s="84" t="s">
        <v>156</v>
      </c>
      <c r="O11" s="85"/>
      <c r="P11" s="86" t="s">
        <v>102</v>
      </c>
      <c r="Q11" s="87">
        <v>1450</v>
      </c>
      <c r="R11" s="88"/>
      <c r="S11" s="87">
        <v>250</v>
      </c>
      <c r="T11" s="91"/>
      <c r="U11" s="84"/>
      <c r="V11" s="85"/>
      <c r="W11" s="86"/>
      <c r="X11" s="87"/>
      <c r="Y11" s="88"/>
      <c r="Z11" s="87"/>
      <c r="AA11" s="91"/>
      <c r="AB11" s="84" t="s">
        <v>157</v>
      </c>
      <c r="AC11" s="85"/>
      <c r="AD11" s="86" t="s">
        <v>158</v>
      </c>
      <c r="AE11" s="87">
        <v>7000</v>
      </c>
      <c r="AF11" s="88"/>
      <c r="AG11" s="87"/>
      <c r="AH11" s="91"/>
    </row>
    <row r="12" spans="1:34" ht="16.5" customHeight="1">
      <c r="A12" s="73"/>
      <c r="B12" s="74"/>
      <c r="C12" s="74"/>
      <c r="D12" s="75"/>
      <c r="E12" s="84" t="s">
        <v>159</v>
      </c>
      <c r="F12" s="85"/>
      <c r="G12" s="86" t="s">
        <v>160</v>
      </c>
      <c r="H12" s="87">
        <v>4300</v>
      </c>
      <c r="I12" s="88"/>
      <c r="J12" s="87"/>
      <c r="K12" s="88"/>
      <c r="L12" s="89">
        <v>340</v>
      </c>
      <c r="M12" s="90"/>
      <c r="N12" s="84" t="s">
        <v>161</v>
      </c>
      <c r="O12" s="85"/>
      <c r="P12" s="86" t="s">
        <v>45</v>
      </c>
      <c r="Q12" s="87">
        <v>1400</v>
      </c>
      <c r="R12" s="88"/>
      <c r="S12" s="87">
        <v>200</v>
      </c>
      <c r="T12" s="91"/>
      <c r="U12" s="84"/>
      <c r="V12" s="85"/>
      <c r="W12" s="86"/>
      <c r="X12" s="87"/>
      <c r="Y12" s="88"/>
      <c r="Z12" s="87"/>
      <c r="AA12" s="91"/>
      <c r="AB12" s="84" t="s">
        <v>162</v>
      </c>
      <c r="AC12" s="85"/>
      <c r="AD12" s="86" t="s">
        <v>163</v>
      </c>
      <c r="AE12" s="87">
        <v>5050</v>
      </c>
      <c r="AF12" s="88"/>
      <c r="AG12" s="87"/>
      <c r="AH12" s="91"/>
    </row>
    <row r="13" spans="1:34" ht="16.5" customHeight="1">
      <c r="A13" s="73"/>
      <c r="B13" s="74"/>
      <c r="C13" s="74"/>
      <c r="D13" s="75"/>
      <c r="E13" s="84" t="s">
        <v>164</v>
      </c>
      <c r="F13" s="85"/>
      <c r="G13" s="86" t="s">
        <v>165</v>
      </c>
      <c r="H13" s="87">
        <v>3550</v>
      </c>
      <c r="I13" s="88"/>
      <c r="J13" s="87"/>
      <c r="K13" s="88"/>
      <c r="L13" s="89">
        <v>310</v>
      </c>
      <c r="M13" s="90"/>
      <c r="N13" s="84" t="s">
        <v>166</v>
      </c>
      <c r="O13" s="85"/>
      <c r="P13" s="86" t="s">
        <v>59</v>
      </c>
      <c r="Q13" s="87">
        <v>1600</v>
      </c>
      <c r="R13" s="88"/>
      <c r="S13" s="87">
        <v>200</v>
      </c>
      <c r="T13" s="91"/>
      <c r="U13" s="84"/>
      <c r="V13" s="85"/>
      <c r="W13" s="86"/>
      <c r="X13" s="87"/>
      <c r="Y13" s="88"/>
      <c r="Z13" s="87"/>
      <c r="AA13" s="91"/>
      <c r="AB13" s="84" t="s">
        <v>167</v>
      </c>
      <c r="AC13" s="85"/>
      <c r="AD13" s="86" t="s">
        <v>168</v>
      </c>
      <c r="AE13" s="87">
        <v>6350</v>
      </c>
      <c r="AF13" s="88"/>
      <c r="AG13" s="87"/>
      <c r="AH13" s="91"/>
    </row>
    <row r="14" spans="1:34" ht="16.5" customHeight="1">
      <c r="A14" s="73"/>
      <c r="B14" s="74"/>
      <c r="C14" s="74"/>
      <c r="D14" s="75"/>
      <c r="E14" s="84" t="s">
        <v>169</v>
      </c>
      <c r="F14" s="85"/>
      <c r="G14" s="86" t="s">
        <v>170</v>
      </c>
      <c r="H14" s="87">
        <v>350</v>
      </c>
      <c r="I14" s="88"/>
      <c r="J14" s="87"/>
      <c r="K14" s="88"/>
      <c r="L14" s="89">
        <v>60</v>
      </c>
      <c r="M14" s="90"/>
      <c r="N14" s="84" t="s">
        <v>171</v>
      </c>
      <c r="O14" s="85"/>
      <c r="P14" s="86" t="s">
        <v>65</v>
      </c>
      <c r="Q14" s="87">
        <v>1150</v>
      </c>
      <c r="R14" s="88"/>
      <c r="S14" s="87">
        <v>200</v>
      </c>
      <c r="T14" s="91"/>
      <c r="U14" s="84"/>
      <c r="V14" s="85"/>
      <c r="W14" s="86"/>
      <c r="X14" s="87"/>
      <c r="Y14" s="88"/>
      <c r="Z14" s="87"/>
      <c r="AA14" s="91"/>
      <c r="AB14" s="84" t="s">
        <v>172</v>
      </c>
      <c r="AC14" s="85"/>
      <c r="AD14" s="86" t="s">
        <v>173</v>
      </c>
      <c r="AE14" s="87">
        <v>3150</v>
      </c>
      <c r="AF14" s="88"/>
      <c r="AG14" s="87"/>
      <c r="AH14" s="91"/>
    </row>
    <row r="15" spans="1:34" ht="16.5" customHeight="1">
      <c r="A15" s="73"/>
      <c r="B15" s="74"/>
      <c r="C15" s="74"/>
      <c r="D15" s="75"/>
      <c r="E15" s="84"/>
      <c r="F15" s="85"/>
      <c r="G15" s="86"/>
      <c r="H15" s="87"/>
      <c r="I15" s="88"/>
      <c r="J15" s="87"/>
      <c r="K15" s="88"/>
      <c r="L15" s="89"/>
      <c r="M15" s="90"/>
      <c r="N15" s="84"/>
      <c r="O15" s="85"/>
      <c r="P15" s="86"/>
      <c r="Q15" s="87"/>
      <c r="R15" s="88"/>
      <c r="S15" s="87"/>
      <c r="T15" s="91"/>
      <c r="U15" s="84"/>
      <c r="V15" s="85"/>
      <c r="W15" s="86"/>
      <c r="X15" s="87"/>
      <c r="Y15" s="88"/>
      <c r="Z15" s="87"/>
      <c r="AA15" s="91"/>
      <c r="AB15" s="84" t="s">
        <v>174</v>
      </c>
      <c r="AC15" s="85"/>
      <c r="AD15" s="86" t="s">
        <v>175</v>
      </c>
      <c r="AE15" s="87">
        <v>5650</v>
      </c>
      <c r="AF15" s="88"/>
      <c r="AG15" s="87"/>
      <c r="AH15" s="91"/>
    </row>
    <row r="16" spans="1:34" ht="16.5" customHeight="1">
      <c r="A16" s="93">
        <f>IF(C16&lt;&gt;0,"ヨミ","")</f>
      </c>
      <c r="B16" s="94"/>
      <c r="C16" s="95">
        <f>M20</f>
        <v>0</v>
      </c>
      <c r="D16" s="96"/>
      <c r="E16" s="84"/>
      <c r="F16" s="85"/>
      <c r="G16" s="86"/>
      <c r="H16" s="87"/>
      <c r="I16" s="88"/>
      <c r="J16" s="87"/>
      <c r="K16" s="88"/>
      <c r="L16" s="89"/>
      <c r="M16" s="90"/>
      <c r="N16" s="84"/>
      <c r="O16" s="85"/>
      <c r="P16" s="86"/>
      <c r="Q16" s="87"/>
      <c r="R16" s="88"/>
      <c r="S16" s="87"/>
      <c r="T16" s="91"/>
      <c r="U16" s="84"/>
      <c r="V16" s="85"/>
      <c r="W16" s="86"/>
      <c r="X16" s="87"/>
      <c r="Y16" s="88"/>
      <c r="Z16" s="87"/>
      <c r="AA16" s="91"/>
      <c r="AB16" s="84" t="s">
        <v>176</v>
      </c>
      <c r="AC16" s="85"/>
      <c r="AD16" s="86" t="s">
        <v>177</v>
      </c>
      <c r="AE16" s="87">
        <v>3950</v>
      </c>
      <c r="AF16" s="88"/>
      <c r="AG16" s="87">
        <v>150</v>
      </c>
      <c r="AH16" s="91"/>
    </row>
    <row r="17" spans="1:34" ht="16.5" customHeight="1">
      <c r="A17" s="93">
        <f>IF(C17&lt;&gt;0,"本紙","")</f>
      </c>
      <c r="B17" s="94"/>
      <c r="C17" s="95">
        <f>SUM(I20,R20,Y20,AF20)</f>
        <v>0</v>
      </c>
      <c r="D17" s="96"/>
      <c r="E17" s="84"/>
      <c r="F17" s="85"/>
      <c r="G17" s="86"/>
      <c r="H17" s="87"/>
      <c r="I17" s="88"/>
      <c r="J17" s="87"/>
      <c r="K17" s="88"/>
      <c r="L17" s="89"/>
      <c r="M17" s="90"/>
      <c r="N17" s="84"/>
      <c r="O17" s="85"/>
      <c r="P17" s="86"/>
      <c r="Q17" s="87"/>
      <c r="R17" s="88"/>
      <c r="S17" s="87"/>
      <c r="T17" s="91"/>
      <c r="U17" s="84"/>
      <c r="V17" s="85"/>
      <c r="W17" s="86"/>
      <c r="X17" s="87"/>
      <c r="Y17" s="88"/>
      <c r="Z17" s="87"/>
      <c r="AA17" s="91"/>
      <c r="AB17" s="84" t="s">
        <v>178</v>
      </c>
      <c r="AC17" s="85"/>
      <c r="AD17" s="86" t="s">
        <v>179</v>
      </c>
      <c r="AE17" s="87">
        <v>1900</v>
      </c>
      <c r="AF17" s="88"/>
      <c r="AG17" s="87"/>
      <c r="AH17" s="91"/>
    </row>
    <row r="18" spans="1:34" ht="16.5" customHeight="1">
      <c r="A18" s="93">
        <f>IF(C18&lt;&gt;0,"日経","")</f>
      </c>
      <c r="B18" s="94"/>
      <c r="C18" s="95">
        <f>SUM(K20,T20,AA20,AH20)</f>
        <v>0</v>
      </c>
      <c r="D18" s="96"/>
      <c r="E18" s="84"/>
      <c r="F18" s="85"/>
      <c r="G18" s="86"/>
      <c r="H18" s="87"/>
      <c r="I18" s="88"/>
      <c r="J18" s="87"/>
      <c r="K18" s="88"/>
      <c r="L18" s="89"/>
      <c r="M18" s="90"/>
      <c r="N18" s="84"/>
      <c r="O18" s="85"/>
      <c r="P18" s="86"/>
      <c r="Q18" s="87"/>
      <c r="R18" s="88"/>
      <c r="S18" s="87"/>
      <c r="T18" s="91"/>
      <c r="U18" s="84"/>
      <c r="V18" s="85"/>
      <c r="W18" s="86"/>
      <c r="X18" s="87"/>
      <c r="Y18" s="88"/>
      <c r="Z18" s="87"/>
      <c r="AA18" s="91"/>
      <c r="AB18" s="84"/>
      <c r="AC18" s="85"/>
      <c r="AD18" s="86"/>
      <c r="AE18" s="87"/>
      <c r="AF18" s="88"/>
      <c r="AG18" s="87"/>
      <c r="AH18" s="91"/>
    </row>
    <row r="19" spans="1:34" ht="16.5" customHeight="1">
      <c r="A19" s="93">
        <f>IF(C19&lt;&gt;0,"計）","")</f>
      </c>
      <c r="B19" s="94"/>
      <c r="C19" s="95">
        <f>IF(C17&lt;&gt;0,IF(C18&lt;&gt;0,C17+C18,0),0)</f>
        <v>0</v>
      </c>
      <c r="D19" s="96"/>
      <c r="E19" s="84"/>
      <c r="F19" s="85"/>
      <c r="G19" s="86"/>
      <c r="H19" s="87"/>
      <c r="I19" s="88"/>
      <c r="J19" s="87"/>
      <c r="K19" s="88"/>
      <c r="L19" s="89"/>
      <c r="M19" s="90"/>
      <c r="N19" s="84"/>
      <c r="O19" s="85"/>
      <c r="P19" s="86"/>
      <c r="Q19" s="87"/>
      <c r="R19" s="88"/>
      <c r="S19" s="87"/>
      <c r="T19" s="91"/>
      <c r="U19" s="84"/>
      <c r="V19" s="85"/>
      <c r="W19" s="86"/>
      <c r="X19" s="87"/>
      <c r="Y19" s="88"/>
      <c r="Z19" s="87"/>
      <c r="AA19" s="91"/>
      <c r="AB19" s="84"/>
      <c r="AC19" s="85"/>
      <c r="AD19" s="86"/>
      <c r="AE19" s="87"/>
      <c r="AF19" s="88"/>
      <c r="AG19" s="87"/>
      <c r="AH19" s="91"/>
    </row>
    <row r="20" spans="1:34" ht="16.5" customHeight="1">
      <c r="A20" s="118">
        <f>SUM(H20,J20,Q20,S20,X20,Z20,AE20,AG20)</f>
        <v>104400</v>
      </c>
      <c r="B20" s="119"/>
      <c r="C20" s="119"/>
      <c r="D20" s="120"/>
      <c r="E20" s="121" t="s">
        <v>124</v>
      </c>
      <c r="F20" s="122"/>
      <c r="G20" s="123"/>
      <c r="H20" s="124">
        <f aca="true" t="shared" si="0" ref="H20:M20">SUM(H7:H19)</f>
        <v>31050</v>
      </c>
      <c r="I20" s="126">
        <f t="shared" si="0"/>
        <v>0</v>
      </c>
      <c r="J20" s="124">
        <f t="shared" si="0"/>
        <v>0</v>
      </c>
      <c r="K20" s="126">
        <f t="shared" si="0"/>
        <v>0</v>
      </c>
      <c r="L20" s="127">
        <f t="shared" si="0"/>
        <v>2320</v>
      </c>
      <c r="M20" s="163">
        <f t="shared" si="0"/>
        <v>0</v>
      </c>
      <c r="N20" s="121" t="s">
        <v>124</v>
      </c>
      <c r="O20" s="122"/>
      <c r="P20" s="123"/>
      <c r="Q20" s="124">
        <f>SUM(Q7:Q19)</f>
        <v>19900</v>
      </c>
      <c r="R20" s="126">
        <f>SUM(R7:R19)</f>
        <v>0</v>
      </c>
      <c r="S20" s="124">
        <f>SUM(S7:S19)</f>
        <v>3450</v>
      </c>
      <c r="T20" s="129">
        <f>SUM(T7:T19)</f>
        <v>0</v>
      </c>
      <c r="U20" s="121" t="s">
        <v>124</v>
      </c>
      <c r="V20" s="122"/>
      <c r="W20" s="123"/>
      <c r="X20" s="124">
        <f>SUM(X7:X19)</f>
        <v>0</v>
      </c>
      <c r="Y20" s="126">
        <f>SUM(Y7:Y19)</f>
        <v>0</v>
      </c>
      <c r="Z20" s="124">
        <f>SUM(Z7:Z19)</f>
        <v>0</v>
      </c>
      <c r="AA20" s="129">
        <f>SUM(AA7:AA19)</f>
        <v>0</v>
      </c>
      <c r="AB20" s="121" t="s">
        <v>124</v>
      </c>
      <c r="AC20" s="122"/>
      <c r="AD20" s="123"/>
      <c r="AE20" s="124">
        <f>SUM(AE7:AE19)</f>
        <v>49300</v>
      </c>
      <c r="AF20" s="126">
        <f>SUM(AF7:AF19)</f>
        <v>0</v>
      </c>
      <c r="AG20" s="124">
        <f>SUM(AG7:AG19)</f>
        <v>700</v>
      </c>
      <c r="AH20" s="129">
        <f>SUM(AH7:AH19)</f>
        <v>0</v>
      </c>
    </row>
    <row r="21" spans="1:34" ht="16.5" customHeight="1">
      <c r="A21" s="73" t="s">
        <v>180</v>
      </c>
      <c r="B21" s="74"/>
      <c r="C21" s="74"/>
      <c r="D21" s="75"/>
      <c r="E21" s="101" t="s">
        <v>181</v>
      </c>
      <c r="F21" s="102"/>
      <c r="G21" s="103" t="s">
        <v>137</v>
      </c>
      <c r="H21" s="104">
        <v>3050</v>
      </c>
      <c r="I21" s="105"/>
      <c r="J21" s="104">
        <v>50</v>
      </c>
      <c r="K21" s="105"/>
      <c r="L21" s="106">
        <v>220</v>
      </c>
      <c r="M21" s="107"/>
      <c r="N21" s="101" t="s">
        <v>182</v>
      </c>
      <c r="O21" s="102"/>
      <c r="P21" s="103" t="s">
        <v>183</v>
      </c>
      <c r="Q21" s="104">
        <v>1950</v>
      </c>
      <c r="R21" s="105"/>
      <c r="S21" s="104">
        <v>100</v>
      </c>
      <c r="T21" s="108"/>
      <c r="U21" s="101"/>
      <c r="V21" s="102"/>
      <c r="W21" s="103"/>
      <c r="X21" s="104"/>
      <c r="Y21" s="105"/>
      <c r="Z21" s="104"/>
      <c r="AA21" s="108"/>
      <c r="AB21" s="101" t="s">
        <v>184</v>
      </c>
      <c r="AC21" s="102"/>
      <c r="AD21" s="103" t="s">
        <v>185</v>
      </c>
      <c r="AE21" s="104">
        <v>3350</v>
      </c>
      <c r="AF21" s="105"/>
      <c r="AG21" s="104">
        <v>150</v>
      </c>
      <c r="AH21" s="108"/>
    </row>
    <row r="22" spans="1:34" ht="16.5" customHeight="1">
      <c r="A22" s="92">
        <v>2308</v>
      </c>
      <c r="B22" s="109"/>
      <c r="C22" s="109"/>
      <c r="D22" s="110"/>
      <c r="E22" s="84" t="s">
        <v>186</v>
      </c>
      <c r="F22" s="85"/>
      <c r="G22" s="86" t="s">
        <v>148</v>
      </c>
      <c r="H22" s="87">
        <v>6300</v>
      </c>
      <c r="I22" s="88"/>
      <c r="J22" s="87">
        <v>50</v>
      </c>
      <c r="K22" s="88"/>
      <c r="L22" s="89">
        <v>420</v>
      </c>
      <c r="M22" s="90"/>
      <c r="N22" s="84" t="s">
        <v>187</v>
      </c>
      <c r="O22" s="85"/>
      <c r="P22" s="86" t="s">
        <v>188</v>
      </c>
      <c r="Q22" s="87">
        <v>850</v>
      </c>
      <c r="R22" s="88"/>
      <c r="S22" s="87">
        <v>50</v>
      </c>
      <c r="T22" s="91"/>
      <c r="U22" s="84"/>
      <c r="V22" s="85"/>
      <c r="W22" s="86"/>
      <c r="X22" s="87"/>
      <c r="Y22" s="88"/>
      <c r="Z22" s="87"/>
      <c r="AA22" s="91"/>
      <c r="AB22" s="84" t="s">
        <v>189</v>
      </c>
      <c r="AC22" s="85"/>
      <c r="AD22" s="86" t="s">
        <v>190</v>
      </c>
      <c r="AE22" s="87">
        <v>1900</v>
      </c>
      <c r="AF22" s="88"/>
      <c r="AG22" s="87">
        <v>150</v>
      </c>
      <c r="AH22" s="91"/>
    </row>
    <row r="23" spans="1:34" ht="16.5" customHeight="1">
      <c r="A23" s="73"/>
      <c r="B23" s="74"/>
      <c r="C23" s="74"/>
      <c r="D23" s="75"/>
      <c r="E23" s="84"/>
      <c r="F23" s="85"/>
      <c r="G23" s="86"/>
      <c r="H23" s="87"/>
      <c r="I23" s="88"/>
      <c r="J23" s="87"/>
      <c r="K23" s="88"/>
      <c r="L23" s="89"/>
      <c r="M23" s="90"/>
      <c r="N23" s="84" t="s">
        <v>186</v>
      </c>
      <c r="O23" s="85"/>
      <c r="P23" s="86" t="s">
        <v>191</v>
      </c>
      <c r="Q23" s="87">
        <v>950</v>
      </c>
      <c r="R23" s="88"/>
      <c r="S23" s="87">
        <v>200</v>
      </c>
      <c r="T23" s="91"/>
      <c r="U23" s="84"/>
      <c r="V23" s="85"/>
      <c r="W23" s="86"/>
      <c r="X23" s="87"/>
      <c r="Y23" s="88"/>
      <c r="Z23" s="87"/>
      <c r="AA23" s="91"/>
      <c r="AB23" s="84" t="s">
        <v>192</v>
      </c>
      <c r="AC23" s="85"/>
      <c r="AD23" s="86" t="s">
        <v>193</v>
      </c>
      <c r="AE23" s="87">
        <v>3400</v>
      </c>
      <c r="AF23" s="88"/>
      <c r="AG23" s="87">
        <v>100</v>
      </c>
      <c r="AH23" s="91"/>
    </row>
    <row r="24" spans="1:34" ht="16.5" customHeight="1">
      <c r="A24" s="93">
        <f>IF(C24&lt;&gt;0,"ヨミ","")</f>
      </c>
      <c r="B24" s="94"/>
      <c r="C24" s="111">
        <f>M28</f>
        <v>0</v>
      </c>
      <c r="D24" s="112"/>
      <c r="E24" s="84"/>
      <c r="F24" s="85"/>
      <c r="G24" s="86"/>
      <c r="H24" s="87"/>
      <c r="I24" s="88"/>
      <c r="J24" s="87"/>
      <c r="K24" s="88"/>
      <c r="L24" s="89"/>
      <c r="M24" s="90"/>
      <c r="N24" s="84"/>
      <c r="O24" s="85"/>
      <c r="P24" s="86"/>
      <c r="Q24" s="87"/>
      <c r="R24" s="88"/>
      <c r="S24" s="87"/>
      <c r="T24" s="91"/>
      <c r="U24" s="84"/>
      <c r="V24" s="85"/>
      <c r="W24" s="86"/>
      <c r="X24" s="87"/>
      <c r="Y24" s="88"/>
      <c r="Z24" s="87"/>
      <c r="AA24" s="91"/>
      <c r="AB24" s="84" t="s">
        <v>194</v>
      </c>
      <c r="AC24" s="85"/>
      <c r="AD24" s="86" t="s">
        <v>195</v>
      </c>
      <c r="AE24" s="87">
        <v>3000</v>
      </c>
      <c r="AF24" s="88"/>
      <c r="AG24" s="87">
        <v>150</v>
      </c>
      <c r="AH24" s="91"/>
    </row>
    <row r="25" spans="1:34" ht="16.5" customHeight="1">
      <c r="A25" s="93">
        <f>IF(C25&lt;&gt;0,"本紙","")</f>
      </c>
      <c r="B25" s="94"/>
      <c r="C25" s="95">
        <f>SUM(I28,R28,Y28,AF28)</f>
        <v>0</v>
      </c>
      <c r="D25" s="96"/>
      <c r="E25" s="84"/>
      <c r="F25" s="85"/>
      <c r="G25" s="86"/>
      <c r="H25" s="87"/>
      <c r="I25" s="88"/>
      <c r="J25" s="87"/>
      <c r="K25" s="88"/>
      <c r="L25" s="89"/>
      <c r="M25" s="90"/>
      <c r="N25" s="84"/>
      <c r="O25" s="85"/>
      <c r="P25" s="86"/>
      <c r="Q25" s="87"/>
      <c r="R25" s="88"/>
      <c r="S25" s="87"/>
      <c r="T25" s="91"/>
      <c r="U25" s="84"/>
      <c r="V25" s="85"/>
      <c r="W25" s="86"/>
      <c r="X25" s="87"/>
      <c r="Y25" s="88"/>
      <c r="Z25" s="87"/>
      <c r="AA25" s="91"/>
      <c r="AB25" s="84"/>
      <c r="AC25" s="85"/>
      <c r="AD25" s="86"/>
      <c r="AE25" s="87"/>
      <c r="AF25" s="88"/>
      <c r="AG25" s="87"/>
      <c r="AH25" s="91"/>
    </row>
    <row r="26" spans="1:34" ht="16.5" customHeight="1">
      <c r="A26" s="93">
        <f>IF(C26&lt;&gt;0,"日経","")</f>
      </c>
      <c r="B26" s="94"/>
      <c r="C26" s="95">
        <f>SUM(K28,T28,AA28,AH28)</f>
        <v>0</v>
      </c>
      <c r="D26" s="96"/>
      <c r="E26" s="84"/>
      <c r="F26" s="85"/>
      <c r="G26" s="86"/>
      <c r="H26" s="87"/>
      <c r="I26" s="88"/>
      <c r="J26" s="87"/>
      <c r="K26" s="88"/>
      <c r="L26" s="89"/>
      <c r="M26" s="90"/>
      <c r="N26" s="84"/>
      <c r="O26" s="85"/>
      <c r="P26" s="86"/>
      <c r="Q26" s="87"/>
      <c r="R26" s="88"/>
      <c r="S26" s="87"/>
      <c r="T26" s="91"/>
      <c r="U26" s="84"/>
      <c r="V26" s="85"/>
      <c r="W26" s="86"/>
      <c r="X26" s="87"/>
      <c r="Y26" s="88"/>
      <c r="Z26" s="87"/>
      <c r="AA26" s="91"/>
      <c r="AB26" s="84"/>
      <c r="AC26" s="85"/>
      <c r="AD26" s="86"/>
      <c r="AE26" s="87"/>
      <c r="AF26" s="88"/>
      <c r="AG26" s="87"/>
      <c r="AH26" s="91"/>
    </row>
    <row r="27" spans="1:34" ht="16.5" customHeight="1">
      <c r="A27" s="93">
        <f>IF(C27&lt;&gt;0,"計）","")</f>
      </c>
      <c r="B27" s="94"/>
      <c r="C27" s="95">
        <f>IF(C24&lt;&gt;0,IF(C26&lt;&gt;0,C24+C26,0),0)</f>
        <v>0</v>
      </c>
      <c r="D27" s="96"/>
      <c r="E27" s="84"/>
      <c r="F27" s="85"/>
      <c r="G27" s="86"/>
      <c r="H27" s="87"/>
      <c r="I27" s="88"/>
      <c r="J27" s="87"/>
      <c r="K27" s="88"/>
      <c r="L27" s="89"/>
      <c r="M27" s="90"/>
      <c r="N27" s="84"/>
      <c r="O27" s="85"/>
      <c r="P27" s="86"/>
      <c r="Q27" s="87"/>
      <c r="R27" s="88"/>
      <c r="S27" s="87"/>
      <c r="T27" s="91"/>
      <c r="U27" s="84"/>
      <c r="V27" s="85"/>
      <c r="W27" s="86"/>
      <c r="X27" s="87"/>
      <c r="Y27" s="88"/>
      <c r="Z27" s="87"/>
      <c r="AA27" s="91"/>
      <c r="AB27" s="84"/>
      <c r="AC27" s="85"/>
      <c r="AD27" s="86"/>
      <c r="AE27" s="87"/>
      <c r="AF27" s="88"/>
      <c r="AG27" s="87"/>
      <c r="AH27" s="91"/>
    </row>
    <row r="28" spans="1:34" ht="16.5" customHeight="1">
      <c r="A28" s="118">
        <f>SUM(H28,J28,Q28,S28,X28,Z28,AE28,AG28)</f>
        <v>25750</v>
      </c>
      <c r="B28" s="119"/>
      <c r="C28" s="119"/>
      <c r="D28" s="120"/>
      <c r="E28" s="121" t="s">
        <v>124</v>
      </c>
      <c r="F28" s="122"/>
      <c r="G28" s="123"/>
      <c r="H28" s="124">
        <f aca="true" t="shared" si="1" ref="H28:M28">SUM(H21:H27)</f>
        <v>9350</v>
      </c>
      <c r="I28" s="125">
        <f t="shared" si="1"/>
        <v>0</v>
      </c>
      <c r="J28" s="124">
        <f t="shared" si="1"/>
        <v>100</v>
      </c>
      <c r="K28" s="126">
        <f t="shared" si="1"/>
        <v>0</v>
      </c>
      <c r="L28" s="127">
        <f t="shared" si="1"/>
        <v>640</v>
      </c>
      <c r="M28" s="163">
        <f t="shared" si="1"/>
        <v>0</v>
      </c>
      <c r="N28" s="121" t="s">
        <v>124</v>
      </c>
      <c r="O28" s="122"/>
      <c r="P28" s="123"/>
      <c r="Q28" s="124">
        <f>SUM(Q21:Q27)</f>
        <v>3750</v>
      </c>
      <c r="R28" s="125">
        <f>SUM(R21:R27)</f>
        <v>0</v>
      </c>
      <c r="S28" s="124">
        <f>SUM(S21:S27)</f>
        <v>350</v>
      </c>
      <c r="T28" s="129">
        <f>SUM(T21:T27)</f>
        <v>0</v>
      </c>
      <c r="U28" s="121" t="s">
        <v>124</v>
      </c>
      <c r="V28" s="122"/>
      <c r="W28" s="123"/>
      <c r="X28" s="124">
        <f>SUM(X21:X27)</f>
        <v>0</v>
      </c>
      <c r="Y28" s="125">
        <f>SUM(Y21:Y27)</f>
        <v>0</v>
      </c>
      <c r="Z28" s="124">
        <f>SUM(Z21:Z27)</f>
        <v>0</v>
      </c>
      <c r="AA28" s="129">
        <f>SUM(AA21:AA27)</f>
        <v>0</v>
      </c>
      <c r="AB28" s="121" t="s">
        <v>124</v>
      </c>
      <c r="AC28" s="122"/>
      <c r="AD28" s="123"/>
      <c r="AE28" s="124">
        <f>SUM(AE21:AE27)</f>
        <v>11650</v>
      </c>
      <c r="AF28" s="125">
        <f>SUM(AF21:AF27)</f>
        <v>0</v>
      </c>
      <c r="AG28" s="124">
        <f>SUM(AG21:AG27)</f>
        <v>550</v>
      </c>
      <c r="AH28" s="129">
        <f>SUM(AH21:AH27)</f>
        <v>0</v>
      </c>
    </row>
    <row r="29" spans="1:34" ht="16.5" customHeight="1">
      <c r="A29" s="73" t="s">
        <v>196</v>
      </c>
      <c r="B29" s="74"/>
      <c r="C29" s="74"/>
      <c r="D29" s="75"/>
      <c r="E29" s="101" t="s">
        <v>197</v>
      </c>
      <c r="F29" s="102"/>
      <c r="G29" s="103" t="s">
        <v>185</v>
      </c>
      <c r="H29" s="104">
        <v>1800</v>
      </c>
      <c r="I29" s="105"/>
      <c r="J29" s="104"/>
      <c r="K29" s="105"/>
      <c r="L29" s="106">
        <v>240</v>
      </c>
      <c r="M29" s="107"/>
      <c r="N29" s="101" t="s">
        <v>198</v>
      </c>
      <c r="O29" s="102"/>
      <c r="P29" s="103" t="s">
        <v>199</v>
      </c>
      <c r="Q29" s="104">
        <v>1550</v>
      </c>
      <c r="R29" s="105"/>
      <c r="S29" s="104"/>
      <c r="T29" s="108"/>
      <c r="U29" s="101" t="s">
        <v>200</v>
      </c>
      <c r="V29" s="102"/>
      <c r="W29" s="103" t="s">
        <v>38</v>
      </c>
      <c r="X29" s="104">
        <v>1600</v>
      </c>
      <c r="Y29" s="105"/>
      <c r="Z29" s="104"/>
      <c r="AA29" s="108"/>
      <c r="AB29" s="101" t="s">
        <v>201</v>
      </c>
      <c r="AC29" s="102"/>
      <c r="AD29" s="103" t="s">
        <v>202</v>
      </c>
      <c r="AE29" s="104">
        <v>5900</v>
      </c>
      <c r="AF29" s="105"/>
      <c r="AG29" s="104">
        <v>250</v>
      </c>
      <c r="AH29" s="108"/>
    </row>
    <row r="30" spans="1:34" ht="16.5" customHeight="1">
      <c r="A30" s="92">
        <v>2309</v>
      </c>
      <c r="B30" s="109"/>
      <c r="C30" s="109"/>
      <c r="D30" s="110"/>
      <c r="E30" s="84" t="s">
        <v>203</v>
      </c>
      <c r="F30" s="85"/>
      <c r="G30" s="86" t="s">
        <v>190</v>
      </c>
      <c r="H30" s="87">
        <v>2800</v>
      </c>
      <c r="I30" s="88"/>
      <c r="J30" s="87"/>
      <c r="K30" s="88"/>
      <c r="L30" s="89">
        <v>240</v>
      </c>
      <c r="M30" s="90"/>
      <c r="N30" s="84" t="s">
        <v>200</v>
      </c>
      <c r="O30" s="85"/>
      <c r="P30" s="86" t="s">
        <v>134</v>
      </c>
      <c r="Q30" s="87">
        <v>1250</v>
      </c>
      <c r="R30" s="88"/>
      <c r="S30" s="87">
        <v>150</v>
      </c>
      <c r="T30" s="91"/>
      <c r="U30" s="84" t="s">
        <v>204</v>
      </c>
      <c r="V30" s="85"/>
      <c r="W30" s="86" t="s">
        <v>71</v>
      </c>
      <c r="X30" s="87">
        <v>100</v>
      </c>
      <c r="Y30" s="88"/>
      <c r="Z30" s="87"/>
      <c r="AA30" s="91"/>
      <c r="AB30" s="84" t="s">
        <v>205</v>
      </c>
      <c r="AC30" s="85"/>
      <c r="AD30" s="86" t="s">
        <v>206</v>
      </c>
      <c r="AE30" s="87">
        <v>750</v>
      </c>
      <c r="AF30" s="88"/>
      <c r="AG30" s="87">
        <v>100</v>
      </c>
      <c r="AH30" s="91"/>
    </row>
    <row r="31" spans="1:34" ht="16.5" customHeight="1">
      <c r="A31" s="93">
        <f>IF(C31&lt;&gt;0,"ヨミ","")</f>
      </c>
      <c r="B31" s="94"/>
      <c r="C31" s="111">
        <f>M35</f>
        <v>0</v>
      </c>
      <c r="D31" s="112"/>
      <c r="E31" s="84" t="s">
        <v>207</v>
      </c>
      <c r="F31" s="85"/>
      <c r="G31" s="86" t="s">
        <v>193</v>
      </c>
      <c r="H31" s="87">
        <v>1500</v>
      </c>
      <c r="I31" s="88"/>
      <c r="J31" s="87">
        <v>50</v>
      </c>
      <c r="K31" s="88"/>
      <c r="L31" s="89">
        <v>80</v>
      </c>
      <c r="M31" s="90"/>
      <c r="N31" s="84"/>
      <c r="O31" s="85"/>
      <c r="P31" s="86"/>
      <c r="Q31" s="87"/>
      <c r="R31" s="88"/>
      <c r="S31" s="87"/>
      <c r="T31" s="91"/>
      <c r="U31" s="84"/>
      <c r="V31" s="85"/>
      <c r="W31" s="86"/>
      <c r="X31" s="87"/>
      <c r="Y31" s="88"/>
      <c r="Z31" s="87"/>
      <c r="AA31" s="91"/>
      <c r="AB31" s="84" t="s">
        <v>208</v>
      </c>
      <c r="AC31" s="85"/>
      <c r="AD31" s="86" t="s">
        <v>140</v>
      </c>
      <c r="AE31" s="87">
        <v>1600</v>
      </c>
      <c r="AF31" s="88"/>
      <c r="AG31" s="87">
        <v>100</v>
      </c>
      <c r="AH31" s="91"/>
    </row>
    <row r="32" spans="1:34" ht="16.5" customHeight="1">
      <c r="A32" s="93">
        <f>IF(C32&lt;&gt;0,"本紙","")</f>
      </c>
      <c r="B32" s="94"/>
      <c r="C32" s="111">
        <f>SUM(I35,R35,Y35,AF35)</f>
        <v>0</v>
      </c>
      <c r="D32" s="112"/>
      <c r="E32" s="84"/>
      <c r="F32" s="85"/>
      <c r="G32" s="86"/>
      <c r="H32" s="87"/>
      <c r="I32" s="88"/>
      <c r="J32" s="87"/>
      <c r="K32" s="88"/>
      <c r="L32" s="89"/>
      <c r="M32" s="90"/>
      <c r="N32" s="84"/>
      <c r="O32" s="85"/>
      <c r="P32" s="86"/>
      <c r="Q32" s="87"/>
      <c r="R32" s="88"/>
      <c r="S32" s="87"/>
      <c r="T32" s="91"/>
      <c r="U32" s="84"/>
      <c r="V32" s="85"/>
      <c r="W32" s="86"/>
      <c r="X32" s="87"/>
      <c r="Y32" s="88"/>
      <c r="Z32" s="87"/>
      <c r="AA32" s="91"/>
      <c r="AB32" s="84" t="s">
        <v>209</v>
      </c>
      <c r="AC32" s="85"/>
      <c r="AD32" s="86" t="s">
        <v>210</v>
      </c>
      <c r="AE32" s="87">
        <v>4250</v>
      </c>
      <c r="AF32" s="88"/>
      <c r="AG32" s="87">
        <v>250</v>
      </c>
      <c r="AH32" s="91"/>
    </row>
    <row r="33" spans="1:34" ht="16.5" customHeight="1">
      <c r="A33" s="93">
        <f>IF(C33&lt;&gt;0,"日経","")</f>
      </c>
      <c r="B33" s="94"/>
      <c r="C33" s="95">
        <f>SUM(K35,T35,AA35,AH35)</f>
        <v>0</v>
      </c>
      <c r="D33" s="96"/>
      <c r="E33" s="84"/>
      <c r="F33" s="85"/>
      <c r="G33" s="86"/>
      <c r="H33" s="87"/>
      <c r="I33" s="88"/>
      <c r="J33" s="87"/>
      <c r="K33" s="88"/>
      <c r="L33" s="89"/>
      <c r="M33" s="90"/>
      <c r="N33" s="84"/>
      <c r="O33" s="85"/>
      <c r="P33" s="86"/>
      <c r="Q33" s="87"/>
      <c r="R33" s="88"/>
      <c r="S33" s="87"/>
      <c r="T33" s="91"/>
      <c r="U33" s="84"/>
      <c r="V33" s="85"/>
      <c r="W33" s="86"/>
      <c r="X33" s="87"/>
      <c r="Y33" s="88"/>
      <c r="Z33" s="87"/>
      <c r="AA33" s="91"/>
      <c r="AB33" s="84"/>
      <c r="AC33" s="85"/>
      <c r="AD33" s="86"/>
      <c r="AE33" s="87"/>
      <c r="AF33" s="88"/>
      <c r="AG33" s="87"/>
      <c r="AH33" s="91"/>
    </row>
    <row r="34" spans="1:34" ht="16.5" customHeight="1">
      <c r="A34" s="93">
        <f>IF(C34&lt;&gt;0,"計）","")</f>
      </c>
      <c r="B34" s="94"/>
      <c r="C34" s="95">
        <f>IF(C31&lt;&gt;0,IF(C33&lt;&gt;0,C31+C33,0),0)</f>
        <v>0</v>
      </c>
      <c r="D34" s="96"/>
      <c r="E34" s="84"/>
      <c r="F34" s="85"/>
      <c r="G34" s="86"/>
      <c r="H34" s="87"/>
      <c r="I34" s="88"/>
      <c r="J34" s="87"/>
      <c r="K34" s="88"/>
      <c r="L34" s="89"/>
      <c r="M34" s="90"/>
      <c r="N34" s="84"/>
      <c r="O34" s="85"/>
      <c r="P34" s="86"/>
      <c r="Q34" s="87"/>
      <c r="R34" s="88"/>
      <c r="S34" s="87"/>
      <c r="T34" s="91"/>
      <c r="U34" s="84"/>
      <c r="V34" s="85"/>
      <c r="W34" s="86"/>
      <c r="X34" s="87"/>
      <c r="Y34" s="88"/>
      <c r="Z34" s="87"/>
      <c r="AA34" s="91"/>
      <c r="AB34" s="84"/>
      <c r="AC34" s="85"/>
      <c r="AD34" s="86"/>
      <c r="AE34" s="87"/>
      <c r="AF34" s="88"/>
      <c r="AG34" s="87"/>
      <c r="AH34" s="91"/>
    </row>
    <row r="35" spans="1:34" ht="16.5" customHeight="1">
      <c r="A35" s="118">
        <f>SUM(H35,J35,Q35,S35,X35,Z35,AE35,AG35)</f>
        <v>24000</v>
      </c>
      <c r="B35" s="119"/>
      <c r="C35" s="119"/>
      <c r="D35" s="120"/>
      <c r="E35" s="121" t="s">
        <v>124</v>
      </c>
      <c r="F35" s="122"/>
      <c r="G35" s="123"/>
      <c r="H35" s="124">
        <f aca="true" t="shared" si="2" ref="H35:M35">SUM(H29:H34)</f>
        <v>6100</v>
      </c>
      <c r="I35" s="125">
        <f t="shared" si="2"/>
        <v>0</v>
      </c>
      <c r="J35" s="124">
        <f t="shared" si="2"/>
        <v>50</v>
      </c>
      <c r="K35" s="126">
        <f t="shared" si="2"/>
        <v>0</v>
      </c>
      <c r="L35" s="127">
        <f t="shared" si="2"/>
        <v>560</v>
      </c>
      <c r="M35" s="163">
        <f t="shared" si="2"/>
        <v>0</v>
      </c>
      <c r="N35" s="121" t="s">
        <v>124</v>
      </c>
      <c r="O35" s="122"/>
      <c r="P35" s="123"/>
      <c r="Q35" s="124">
        <f>SUM(Q29:Q34)</f>
        <v>2800</v>
      </c>
      <c r="R35" s="125">
        <f>SUM(R29:R34)</f>
        <v>0</v>
      </c>
      <c r="S35" s="124">
        <f>SUM(S29:S34)</f>
        <v>150</v>
      </c>
      <c r="T35" s="129">
        <f>SUM(T29:T34)</f>
        <v>0</v>
      </c>
      <c r="U35" s="121" t="s">
        <v>124</v>
      </c>
      <c r="V35" s="122"/>
      <c r="W35" s="123"/>
      <c r="X35" s="124">
        <f>SUM(X29:X34)</f>
        <v>1700</v>
      </c>
      <c r="Y35" s="125">
        <f>SUM(Y29:Y34)</f>
        <v>0</v>
      </c>
      <c r="Z35" s="124">
        <f>SUM(Z29:Z34)</f>
        <v>0</v>
      </c>
      <c r="AA35" s="129">
        <f>SUM(AA29:AA34)</f>
        <v>0</v>
      </c>
      <c r="AB35" s="121" t="s">
        <v>124</v>
      </c>
      <c r="AC35" s="122"/>
      <c r="AD35" s="123"/>
      <c r="AE35" s="124">
        <f>SUM(AE29:AE34)</f>
        <v>12500</v>
      </c>
      <c r="AF35" s="125">
        <f>SUM(AF29:AF34)</f>
        <v>0</v>
      </c>
      <c r="AG35" s="124">
        <f>SUM(AG29:AG34)</f>
        <v>700</v>
      </c>
      <c r="AH35" s="129">
        <f>SUM(AH29:AH34)</f>
        <v>0</v>
      </c>
    </row>
    <row r="36" spans="1:34" ht="16.5" customHeight="1">
      <c r="A36" s="164" t="s">
        <v>211</v>
      </c>
      <c r="B36" s="165"/>
      <c r="C36" s="165"/>
      <c r="D36" s="166"/>
      <c r="E36" s="101" t="s">
        <v>212</v>
      </c>
      <c r="F36" s="102"/>
      <c r="G36" s="103" t="s">
        <v>213</v>
      </c>
      <c r="H36" s="104">
        <v>1700</v>
      </c>
      <c r="I36" s="105"/>
      <c r="J36" s="104"/>
      <c r="K36" s="105"/>
      <c r="L36" s="106"/>
      <c r="M36" s="107"/>
      <c r="N36" s="101" t="s">
        <v>214</v>
      </c>
      <c r="O36" s="102"/>
      <c r="P36" s="103" t="s">
        <v>29</v>
      </c>
      <c r="Q36" s="104">
        <v>1850</v>
      </c>
      <c r="R36" s="105"/>
      <c r="S36" s="104"/>
      <c r="T36" s="108"/>
      <c r="U36" s="101"/>
      <c r="V36" s="102"/>
      <c r="W36" s="103"/>
      <c r="X36" s="104"/>
      <c r="Y36" s="105"/>
      <c r="Z36" s="104"/>
      <c r="AA36" s="108"/>
      <c r="AB36" s="101" t="s">
        <v>215</v>
      </c>
      <c r="AC36" s="102"/>
      <c r="AD36" s="103" t="s">
        <v>29</v>
      </c>
      <c r="AE36" s="104">
        <v>4850</v>
      </c>
      <c r="AF36" s="105"/>
      <c r="AG36" s="104">
        <v>400</v>
      </c>
      <c r="AH36" s="108"/>
    </row>
    <row r="37" spans="1:34" ht="16.5" customHeight="1">
      <c r="A37" s="92">
        <v>2310</v>
      </c>
      <c r="B37" s="109"/>
      <c r="C37" s="109"/>
      <c r="D37" s="110"/>
      <c r="E37" s="84" t="s">
        <v>216</v>
      </c>
      <c r="F37" s="85"/>
      <c r="G37" s="86" t="s">
        <v>24</v>
      </c>
      <c r="H37" s="87">
        <v>1200</v>
      </c>
      <c r="I37" s="88"/>
      <c r="J37" s="87"/>
      <c r="K37" s="88"/>
      <c r="L37" s="89"/>
      <c r="M37" s="90"/>
      <c r="N37" s="84"/>
      <c r="O37" s="85"/>
      <c r="P37" s="86"/>
      <c r="Q37" s="87"/>
      <c r="R37" s="88"/>
      <c r="S37" s="87"/>
      <c r="T37" s="91"/>
      <c r="U37" s="84"/>
      <c r="V37" s="85"/>
      <c r="W37" s="86"/>
      <c r="X37" s="87"/>
      <c r="Y37" s="88"/>
      <c r="Z37" s="87"/>
      <c r="AA37" s="91"/>
      <c r="AB37" s="84" t="s">
        <v>217</v>
      </c>
      <c r="AC37" s="85"/>
      <c r="AD37" s="86" t="s">
        <v>190</v>
      </c>
      <c r="AE37" s="87">
        <v>2350</v>
      </c>
      <c r="AF37" s="88"/>
      <c r="AG37" s="87">
        <v>200</v>
      </c>
      <c r="AH37" s="91"/>
    </row>
    <row r="38" spans="1:34" ht="16.5" customHeight="1">
      <c r="A38" s="93">
        <f>IF(C38&lt;&gt;0,"ヨミ","")</f>
      </c>
      <c r="B38" s="94"/>
      <c r="C38" s="95">
        <f>M42</f>
        <v>0</v>
      </c>
      <c r="D38" s="96"/>
      <c r="E38" s="84"/>
      <c r="F38" s="85"/>
      <c r="G38" s="86"/>
      <c r="H38" s="87"/>
      <c r="I38" s="88"/>
      <c r="J38" s="87"/>
      <c r="K38" s="88"/>
      <c r="L38" s="89"/>
      <c r="M38" s="90"/>
      <c r="N38" s="84"/>
      <c r="O38" s="85"/>
      <c r="P38" s="86"/>
      <c r="Q38" s="87"/>
      <c r="R38" s="88"/>
      <c r="S38" s="87"/>
      <c r="T38" s="91"/>
      <c r="U38" s="84"/>
      <c r="V38" s="85"/>
      <c r="W38" s="86"/>
      <c r="X38" s="87"/>
      <c r="Y38" s="88"/>
      <c r="Z38" s="87"/>
      <c r="AA38" s="91"/>
      <c r="AB38" s="84"/>
      <c r="AC38" s="85"/>
      <c r="AD38" s="86"/>
      <c r="AE38" s="87"/>
      <c r="AF38" s="88"/>
      <c r="AG38" s="87"/>
      <c r="AH38" s="91"/>
    </row>
    <row r="39" spans="1:34" ht="16.5" customHeight="1">
      <c r="A39" s="93">
        <f>IF(C39&lt;&gt;0,"本紙","")</f>
      </c>
      <c r="B39" s="94"/>
      <c r="C39" s="95">
        <f>SUM(I42,R42,Y42,AF42)</f>
        <v>0</v>
      </c>
      <c r="D39" s="96"/>
      <c r="E39" s="84"/>
      <c r="F39" s="85"/>
      <c r="G39" s="86"/>
      <c r="H39" s="87"/>
      <c r="I39" s="88"/>
      <c r="J39" s="87"/>
      <c r="K39" s="88"/>
      <c r="L39" s="89"/>
      <c r="M39" s="90"/>
      <c r="N39" s="84"/>
      <c r="O39" s="85"/>
      <c r="P39" s="86"/>
      <c r="Q39" s="87"/>
      <c r="R39" s="88"/>
      <c r="S39" s="87"/>
      <c r="T39" s="91"/>
      <c r="U39" s="84"/>
      <c r="V39" s="85"/>
      <c r="W39" s="86"/>
      <c r="X39" s="87"/>
      <c r="Y39" s="88"/>
      <c r="Z39" s="87"/>
      <c r="AA39" s="91"/>
      <c r="AB39" s="84"/>
      <c r="AC39" s="85"/>
      <c r="AD39" s="86"/>
      <c r="AE39" s="87"/>
      <c r="AF39" s="88"/>
      <c r="AG39" s="87"/>
      <c r="AH39" s="91"/>
    </row>
    <row r="40" spans="1:34" ht="16.5" customHeight="1">
      <c r="A40" s="93">
        <f>IF(C40&lt;&gt;0,"日経","")</f>
      </c>
      <c r="B40" s="94"/>
      <c r="C40" s="95">
        <f>SUM(K42,T42,AA42,AH42)</f>
        <v>0</v>
      </c>
      <c r="D40" s="96"/>
      <c r="E40" s="84"/>
      <c r="F40" s="85"/>
      <c r="G40" s="86"/>
      <c r="H40" s="87"/>
      <c r="I40" s="88"/>
      <c r="J40" s="87"/>
      <c r="K40" s="88"/>
      <c r="L40" s="89"/>
      <c r="M40" s="90"/>
      <c r="N40" s="84"/>
      <c r="O40" s="85"/>
      <c r="P40" s="86"/>
      <c r="Q40" s="87"/>
      <c r="R40" s="88"/>
      <c r="S40" s="87"/>
      <c r="T40" s="91"/>
      <c r="U40" s="84"/>
      <c r="V40" s="85"/>
      <c r="W40" s="86"/>
      <c r="X40" s="87"/>
      <c r="Y40" s="88"/>
      <c r="Z40" s="87"/>
      <c r="AA40" s="91"/>
      <c r="AB40" s="84"/>
      <c r="AC40" s="85"/>
      <c r="AD40" s="86"/>
      <c r="AE40" s="87"/>
      <c r="AF40" s="88"/>
      <c r="AG40" s="87"/>
      <c r="AH40" s="91"/>
    </row>
    <row r="41" spans="1:34" ht="16.5" customHeight="1">
      <c r="A41" s="93">
        <f>IF(C41&lt;&gt;0,"計）","")</f>
      </c>
      <c r="B41" s="94"/>
      <c r="C41" s="95">
        <f>IF(C39&gt;0,IF(C40&gt;0,C39+C40,0),0)</f>
        <v>0</v>
      </c>
      <c r="D41" s="96"/>
      <c r="E41" s="84"/>
      <c r="F41" s="85"/>
      <c r="G41" s="86"/>
      <c r="H41" s="87"/>
      <c r="I41" s="88"/>
      <c r="J41" s="87"/>
      <c r="K41" s="88"/>
      <c r="L41" s="89"/>
      <c r="M41" s="90"/>
      <c r="N41" s="84"/>
      <c r="O41" s="85"/>
      <c r="P41" s="86"/>
      <c r="Q41" s="87"/>
      <c r="R41" s="88"/>
      <c r="S41" s="87"/>
      <c r="T41" s="91"/>
      <c r="U41" s="84"/>
      <c r="V41" s="85"/>
      <c r="W41" s="86"/>
      <c r="X41" s="87"/>
      <c r="Y41" s="88"/>
      <c r="Z41" s="87"/>
      <c r="AA41" s="91"/>
      <c r="AB41" s="84"/>
      <c r="AC41" s="85"/>
      <c r="AD41" s="86"/>
      <c r="AE41" s="87"/>
      <c r="AF41" s="88"/>
      <c r="AG41" s="87"/>
      <c r="AH41" s="91"/>
    </row>
    <row r="42" spans="1:34" ht="16.5" customHeight="1">
      <c r="A42" s="118">
        <f>SUM(H42,J42,Q42,S42,X42,Z42,AE42,AG42)</f>
        <v>12550</v>
      </c>
      <c r="B42" s="119"/>
      <c r="C42" s="119"/>
      <c r="D42" s="120"/>
      <c r="E42" s="121" t="s">
        <v>124</v>
      </c>
      <c r="F42" s="122"/>
      <c r="G42" s="123"/>
      <c r="H42" s="124">
        <f aca="true" t="shared" si="3" ref="H42:M42">SUM(H36:H41)</f>
        <v>2900</v>
      </c>
      <c r="I42" s="125">
        <f t="shared" si="3"/>
        <v>0</v>
      </c>
      <c r="J42" s="124">
        <f t="shared" si="3"/>
        <v>0</v>
      </c>
      <c r="K42" s="126">
        <f t="shared" si="3"/>
        <v>0</v>
      </c>
      <c r="L42" s="127">
        <f t="shared" si="3"/>
        <v>0</v>
      </c>
      <c r="M42" s="128">
        <f t="shared" si="3"/>
        <v>0</v>
      </c>
      <c r="N42" s="121" t="s">
        <v>124</v>
      </c>
      <c r="O42" s="122"/>
      <c r="P42" s="123"/>
      <c r="Q42" s="124">
        <f>SUM(Q36:Q41)</f>
        <v>1850</v>
      </c>
      <c r="R42" s="125">
        <f>SUM(R36:R41)</f>
        <v>0</v>
      </c>
      <c r="S42" s="124">
        <f>SUM(S36:S41)</f>
        <v>0</v>
      </c>
      <c r="T42" s="129">
        <f>SUM(T36:T41)</f>
        <v>0</v>
      </c>
      <c r="U42" s="121" t="s">
        <v>124</v>
      </c>
      <c r="V42" s="122"/>
      <c r="W42" s="123"/>
      <c r="X42" s="124">
        <f>SUM(X36:X41)</f>
        <v>0</v>
      </c>
      <c r="Y42" s="125">
        <f>SUM(Y36:Y41)</f>
        <v>0</v>
      </c>
      <c r="Z42" s="124">
        <f>SUM(Z36:Z41)</f>
        <v>0</v>
      </c>
      <c r="AA42" s="129">
        <f>SUM(AA36:AA41)</f>
        <v>0</v>
      </c>
      <c r="AB42" s="121" t="s">
        <v>124</v>
      </c>
      <c r="AC42" s="122"/>
      <c r="AD42" s="123"/>
      <c r="AE42" s="124">
        <f>SUM(AE36:AE41)</f>
        <v>7200</v>
      </c>
      <c r="AF42" s="125">
        <f>SUM(AF36:AF41)</f>
        <v>0</v>
      </c>
      <c r="AG42" s="124">
        <f>SUM(AG36:AG41)</f>
        <v>600</v>
      </c>
      <c r="AH42" s="129">
        <f>SUM(AH36:AH41)</f>
        <v>0</v>
      </c>
    </row>
    <row r="43" spans="1:34" s="144" customFormat="1" ht="16.5" customHeight="1">
      <c r="A43" s="130" t="s">
        <v>125</v>
      </c>
      <c r="B43" s="131"/>
      <c r="C43" s="131"/>
      <c r="D43" s="132"/>
      <c r="E43" s="133">
        <f>I43+K43+R43+T43+Y43+AA43+AF43+AH43</f>
        <v>0</v>
      </c>
      <c r="F43" s="134"/>
      <c r="G43" s="135"/>
      <c r="H43" s="136"/>
      <c r="I43" s="137">
        <f>SUM(I42,I35,I28,I20)</f>
        <v>0</v>
      </c>
      <c r="J43" s="138"/>
      <c r="K43" s="139">
        <f>SUM(K42,K35,K28,K20)</f>
        <v>0</v>
      </c>
      <c r="L43" s="140"/>
      <c r="M43" s="141">
        <f>SUM(M42,M35,M28,M20)</f>
        <v>0</v>
      </c>
      <c r="N43" s="142"/>
      <c r="O43" s="134"/>
      <c r="P43" s="135"/>
      <c r="Q43" s="136"/>
      <c r="R43" s="137">
        <f>SUM(R42,R35,R28,R20)</f>
        <v>0</v>
      </c>
      <c r="S43" s="138"/>
      <c r="T43" s="143">
        <f>SUM(T42,T35,T28,T20)</f>
        <v>0</v>
      </c>
      <c r="U43" s="142"/>
      <c r="V43" s="134"/>
      <c r="W43" s="135"/>
      <c r="X43" s="136"/>
      <c r="Y43" s="137">
        <f>SUM(Y42,Y35,Y28,Y20)</f>
        <v>0</v>
      </c>
      <c r="Z43" s="138"/>
      <c r="AA43" s="143">
        <f>SUM(AA42,AA35,AA28,AA20)</f>
        <v>0</v>
      </c>
      <c r="AB43" s="142"/>
      <c r="AC43" s="134"/>
      <c r="AD43" s="135"/>
      <c r="AE43" s="136"/>
      <c r="AF43" s="137">
        <f>SUM(AF42,AF35,AF28,AF20)</f>
        <v>0</v>
      </c>
      <c r="AG43" s="138"/>
      <c r="AH43" s="143">
        <f>SUM(AH42,AH35,AH28,AH20)</f>
        <v>0</v>
      </c>
    </row>
    <row r="44" spans="1:41" s="151" customFormat="1" ht="12.75" customHeight="1">
      <c r="A44" s="145" t="s">
        <v>126</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6" t="s">
        <v>127</v>
      </c>
      <c r="AC44" s="147"/>
      <c r="AD44" s="147"/>
      <c r="AE44" s="147"/>
      <c r="AF44" s="147"/>
      <c r="AG44" s="146"/>
      <c r="AH44" s="148" t="s">
        <v>128</v>
      </c>
      <c r="AI44" s="149"/>
      <c r="AJ44" s="149"/>
      <c r="AK44" s="150"/>
      <c r="AL44" s="149"/>
      <c r="AM44" s="149"/>
      <c r="AN44" s="149"/>
      <c r="AO44" s="150"/>
    </row>
    <row r="45" spans="1:41" s="151" customFormat="1" ht="12.75" customHeight="1">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46" t="s">
        <v>129</v>
      </c>
      <c r="AC45" s="153"/>
      <c r="AD45" s="153"/>
      <c r="AE45" s="153"/>
      <c r="AF45" s="153"/>
      <c r="AG45" s="146"/>
      <c r="AH45" s="148" t="s">
        <v>130</v>
      </c>
      <c r="AI45" s="149"/>
      <c r="AJ45" s="149"/>
      <c r="AK45" s="150"/>
      <c r="AL45" s="149"/>
      <c r="AM45" s="149"/>
      <c r="AN45" s="149"/>
      <c r="AO45" s="150"/>
    </row>
    <row r="46" spans="1:41" ht="12.75" customHeight="1">
      <c r="A46" s="154" t="s">
        <v>131</v>
      </c>
      <c r="AA46" s="149"/>
      <c r="AB46" s="146" t="s">
        <v>132</v>
      </c>
      <c r="AC46" s="146"/>
      <c r="AD46" s="146"/>
      <c r="AE46" s="146"/>
      <c r="AF46" s="146"/>
      <c r="AG46" s="146"/>
      <c r="AH46" s="148"/>
      <c r="AI46" s="149"/>
      <c r="AJ46" s="149"/>
      <c r="AK46" s="150"/>
      <c r="AL46" s="156"/>
      <c r="AM46" s="156"/>
      <c r="AN46" s="156"/>
      <c r="AO46" s="6"/>
    </row>
    <row r="47" spans="31:37" ht="13.5">
      <c r="AE47" s="149"/>
      <c r="AF47" s="149"/>
      <c r="AG47" s="149"/>
      <c r="AH47" s="149"/>
      <c r="AI47" s="149"/>
      <c r="AJ47" s="149"/>
      <c r="AK47" s="150"/>
    </row>
    <row r="48" spans="31:37" ht="13.5">
      <c r="AE48" s="149"/>
      <c r="AF48" s="149"/>
      <c r="AG48" s="149"/>
      <c r="AH48" s="149"/>
      <c r="AI48" s="149"/>
      <c r="AJ48" s="149"/>
      <c r="AK48" s="150"/>
    </row>
    <row r="49" ht="10.5" customHeight="1"/>
    <row r="51" ht="10.5" customHeight="1"/>
  </sheetData>
  <sheetProtection/>
  <mergeCells count="90">
    <mergeCell ref="A42:D42"/>
    <mergeCell ref="A43:D43"/>
    <mergeCell ref="A44:AA45"/>
    <mergeCell ref="A39:B39"/>
    <mergeCell ref="C39:D39"/>
    <mergeCell ref="A40:B40"/>
    <mergeCell ref="C40:D40"/>
    <mergeCell ref="A41:B41"/>
    <mergeCell ref="C41:D41"/>
    <mergeCell ref="A34:B34"/>
    <mergeCell ref="C34:D34"/>
    <mergeCell ref="A35:D35"/>
    <mergeCell ref="A36:D36"/>
    <mergeCell ref="A37:D37"/>
    <mergeCell ref="A38:B38"/>
    <mergeCell ref="C38:D38"/>
    <mergeCell ref="A30:D30"/>
    <mergeCell ref="A31:B31"/>
    <mergeCell ref="C31:D31"/>
    <mergeCell ref="A32:B32"/>
    <mergeCell ref="C32:D32"/>
    <mergeCell ref="A33:B33"/>
    <mergeCell ref="C33:D33"/>
    <mergeCell ref="A26:B26"/>
    <mergeCell ref="C26:D26"/>
    <mergeCell ref="A27:B27"/>
    <mergeCell ref="C27:D27"/>
    <mergeCell ref="A28:D28"/>
    <mergeCell ref="A29:D29"/>
    <mergeCell ref="A22:D22"/>
    <mergeCell ref="A23:D23"/>
    <mergeCell ref="A24:B24"/>
    <mergeCell ref="C24:D24"/>
    <mergeCell ref="A25:B25"/>
    <mergeCell ref="C25:D25"/>
    <mergeCell ref="A18:B18"/>
    <mergeCell ref="C18:D18"/>
    <mergeCell ref="A19:B19"/>
    <mergeCell ref="C19:D19"/>
    <mergeCell ref="A20:D20"/>
    <mergeCell ref="A21:D21"/>
    <mergeCell ref="A13:D13"/>
    <mergeCell ref="A14:D14"/>
    <mergeCell ref="A15:D15"/>
    <mergeCell ref="A16:B16"/>
    <mergeCell ref="C16:D16"/>
    <mergeCell ref="A17:B17"/>
    <mergeCell ref="C17:D17"/>
    <mergeCell ref="A7:D7"/>
    <mergeCell ref="A8:D8"/>
    <mergeCell ref="A9:D9"/>
    <mergeCell ref="A10:D10"/>
    <mergeCell ref="A11:D11"/>
    <mergeCell ref="A12:D12"/>
    <mergeCell ref="U6:V6"/>
    <mergeCell ref="X6:Y6"/>
    <mergeCell ref="Z6:AA6"/>
    <mergeCell ref="AB6:AC6"/>
    <mergeCell ref="AE6:AF6"/>
    <mergeCell ref="AG6:AH6"/>
    <mergeCell ref="V4:AA5"/>
    <mergeCell ref="AB4:AB5"/>
    <mergeCell ref="AC4:AH5"/>
    <mergeCell ref="A6:D6"/>
    <mergeCell ref="E6:F6"/>
    <mergeCell ref="H6:I6"/>
    <mergeCell ref="J6:K6"/>
    <mergeCell ref="N6:O6"/>
    <mergeCell ref="Q6:R6"/>
    <mergeCell ref="S6:T6"/>
    <mergeCell ref="E4:E5"/>
    <mergeCell ref="F4:K5"/>
    <mergeCell ref="L4:M5"/>
    <mergeCell ref="N4:N5"/>
    <mergeCell ref="O4:T5"/>
    <mergeCell ref="U4:U5"/>
    <mergeCell ref="AB2:AB3"/>
    <mergeCell ref="AC2:AH3"/>
    <mergeCell ref="D3:F3"/>
    <mergeCell ref="G3:M3"/>
    <mergeCell ref="O3:Q3"/>
    <mergeCell ref="S3:T3"/>
    <mergeCell ref="V3:Y3"/>
    <mergeCell ref="Z3:AA3"/>
    <mergeCell ref="A2:C3"/>
    <mergeCell ref="D2:F2"/>
    <mergeCell ref="G2:M2"/>
    <mergeCell ref="O2:T2"/>
    <mergeCell ref="V2:Y2"/>
    <mergeCell ref="Z2:AA2"/>
  </mergeCells>
  <conditionalFormatting sqref="I7">
    <cfRule type="expression" priority="1" dxfId="248" stopIfTrue="1">
      <formula>$H$7&lt;$I$7</formula>
    </cfRule>
  </conditionalFormatting>
  <conditionalFormatting sqref="I8">
    <cfRule type="expression" priority="2" dxfId="248" stopIfTrue="1">
      <formula>$H$8&lt;$I$8</formula>
    </cfRule>
  </conditionalFormatting>
  <conditionalFormatting sqref="I9">
    <cfRule type="expression" priority="3" dxfId="248" stopIfTrue="1">
      <formula>$H$9&lt;$I$9</formula>
    </cfRule>
  </conditionalFormatting>
  <conditionalFormatting sqref="I10">
    <cfRule type="expression" priority="4" dxfId="248" stopIfTrue="1">
      <formula>$H$10&lt;$I$10</formula>
    </cfRule>
  </conditionalFormatting>
  <conditionalFormatting sqref="I11">
    <cfRule type="expression" priority="5" dxfId="248" stopIfTrue="1">
      <formula>$H$11&lt;$I$11</formula>
    </cfRule>
  </conditionalFormatting>
  <conditionalFormatting sqref="I12">
    <cfRule type="expression" priority="6" dxfId="248" stopIfTrue="1">
      <formula>$H$12&lt;$I$12</formula>
    </cfRule>
  </conditionalFormatting>
  <conditionalFormatting sqref="I13">
    <cfRule type="expression" priority="7" dxfId="248" stopIfTrue="1">
      <formula>$H$13&lt;$I$13</formula>
    </cfRule>
  </conditionalFormatting>
  <conditionalFormatting sqref="I14">
    <cfRule type="expression" priority="8" dxfId="248" stopIfTrue="1">
      <formula>$H$14&lt;$I$14</formula>
    </cfRule>
  </conditionalFormatting>
  <conditionalFormatting sqref="R7">
    <cfRule type="expression" priority="9" dxfId="248" stopIfTrue="1">
      <formula>$Q$7&lt;$R$7</formula>
    </cfRule>
  </conditionalFormatting>
  <conditionalFormatting sqref="T7">
    <cfRule type="expression" priority="10" dxfId="248" stopIfTrue="1">
      <formula>$S$7&lt;$T$7</formula>
    </cfRule>
  </conditionalFormatting>
  <conditionalFormatting sqref="R8">
    <cfRule type="expression" priority="11" dxfId="248" stopIfTrue="1">
      <formula>$Q$8&lt;$R$8</formula>
    </cfRule>
  </conditionalFormatting>
  <conditionalFormatting sqref="T8">
    <cfRule type="expression" priority="12" dxfId="248" stopIfTrue="1">
      <formula>$S$8&lt;$T$8</formula>
    </cfRule>
  </conditionalFormatting>
  <conditionalFormatting sqref="R9">
    <cfRule type="expression" priority="13" dxfId="248" stopIfTrue="1">
      <formula>$Q$9&lt;$R$9</formula>
    </cfRule>
  </conditionalFormatting>
  <conditionalFormatting sqref="T9">
    <cfRule type="expression" priority="14" dxfId="248" stopIfTrue="1">
      <formula>$S$9&lt;$T$9</formula>
    </cfRule>
  </conditionalFormatting>
  <conditionalFormatting sqref="R10">
    <cfRule type="expression" priority="15" dxfId="248" stopIfTrue="1">
      <formula>$Q$10&lt;$R$10</formula>
    </cfRule>
  </conditionalFormatting>
  <conditionalFormatting sqref="T10">
    <cfRule type="expression" priority="16" dxfId="248" stopIfTrue="1">
      <formula>$S$10&lt;$T$10</formula>
    </cfRule>
  </conditionalFormatting>
  <conditionalFormatting sqref="R11">
    <cfRule type="expression" priority="17" dxfId="248" stopIfTrue="1">
      <formula>$Q$11&lt;$R$11</formula>
    </cfRule>
  </conditionalFormatting>
  <conditionalFormatting sqref="T11">
    <cfRule type="expression" priority="18" dxfId="248" stopIfTrue="1">
      <formula>$S$11&lt;$T$11</formula>
    </cfRule>
  </conditionalFormatting>
  <conditionalFormatting sqref="R12">
    <cfRule type="expression" priority="19" dxfId="248" stopIfTrue="1">
      <formula>$Q$12&lt;$R$12</formula>
    </cfRule>
  </conditionalFormatting>
  <conditionalFormatting sqref="T12">
    <cfRule type="expression" priority="20" dxfId="248" stopIfTrue="1">
      <formula>$S$12&lt;$T$12</formula>
    </cfRule>
  </conditionalFormatting>
  <conditionalFormatting sqref="R13">
    <cfRule type="expression" priority="21" dxfId="248" stopIfTrue="1">
      <formula>$Q$13&lt;$R$13</formula>
    </cfRule>
  </conditionalFormatting>
  <conditionalFormatting sqref="T13">
    <cfRule type="expression" priority="22" dxfId="248" stopIfTrue="1">
      <formula>$S$13&lt;$T$13</formula>
    </cfRule>
  </conditionalFormatting>
  <conditionalFormatting sqref="R14">
    <cfRule type="expression" priority="23" dxfId="248" stopIfTrue="1">
      <formula>$Q$14&lt;$R$14</formula>
    </cfRule>
  </conditionalFormatting>
  <conditionalFormatting sqref="T14">
    <cfRule type="expression" priority="24" dxfId="248" stopIfTrue="1">
      <formula>$S$14&lt;$T$14</formula>
    </cfRule>
  </conditionalFormatting>
  <conditionalFormatting sqref="AF7">
    <cfRule type="expression" priority="25" dxfId="248" stopIfTrue="1">
      <formula>$AE$7&lt;$AF$7</formula>
    </cfRule>
  </conditionalFormatting>
  <conditionalFormatting sqref="AH7">
    <cfRule type="expression" priority="26" dxfId="248" stopIfTrue="1">
      <formula>$AG$7&lt;$AH$7</formula>
    </cfRule>
  </conditionalFormatting>
  <conditionalFormatting sqref="AF8">
    <cfRule type="expression" priority="27" dxfId="248" stopIfTrue="1">
      <formula>$AE$8&lt;$AF$8</formula>
    </cfRule>
  </conditionalFormatting>
  <conditionalFormatting sqref="AH8">
    <cfRule type="expression" priority="28" dxfId="248" stopIfTrue="1">
      <formula>$AG$8&lt;$AH$8</formula>
    </cfRule>
  </conditionalFormatting>
  <conditionalFormatting sqref="AF9">
    <cfRule type="expression" priority="29" dxfId="248" stopIfTrue="1">
      <formula>$AE$9&lt;$AF$9</formula>
    </cfRule>
  </conditionalFormatting>
  <conditionalFormatting sqref="AH9">
    <cfRule type="expression" priority="30" dxfId="248" stopIfTrue="1">
      <formula>$AG$9&lt;$AH$9</formula>
    </cfRule>
  </conditionalFormatting>
  <conditionalFormatting sqref="AF10">
    <cfRule type="expression" priority="31" dxfId="248" stopIfTrue="1">
      <formula>$AE$10&lt;$AF$10</formula>
    </cfRule>
  </conditionalFormatting>
  <conditionalFormatting sqref="AF11">
    <cfRule type="expression" priority="32" dxfId="248" stopIfTrue="1">
      <formula>$AE$11&lt;$AF$11</formula>
    </cfRule>
  </conditionalFormatting>
  <conditionalFormatting sqref="AF12">
    <cfRule type="expression" priority="33" dxfId="248" stopIfTrue="1">
      <formula>$AE$12&lt;$AF$12</formula>
    </cfRule>
  </conditionalFormatting>
  <conditionalFormatting sqref="AF13">
    <cfRule type="expression" priority="34" dxfId="248" stopIfTrue="1">
      <formula>$AE$13&lt;$AF$13</formula>
    </cfRule>
  </conditionalFormatting>
  <conditionalFormatting sqref="AF14">
    <cfRule type="expression" priority="35" dxfId="248" stopIfTrue="1">
      <formula>$AE$14&lt;$AF$14</formula>
    </cfRule>
  </conditionalFormatting>
  <conditionalFormatting sqref="AF15">
    <cfRule type="expression" priority="36" dxfId="248" stopIfTrue="1">
      <formula>$AE$15&lt;$AF$15</formula>
    </cfRule>
  </conditionalFormatting>
  <conditionalFormatting sqref="AF16">
    <cfRule type="expression" priority="37" dxfId="248" stopIfTrue="1">
      <formula>$AE$16&lt;$AF$16</formula>
    </cfRule>
  </conditionalFormatting>
  <conditionalFormatting sqref="AH16">
    <cfRule type="expression" priority="38" dxfId="248" stopIfTrue="1">
      <formula>$AG$16&lt;$AH$16</formula>
    </cfRule>
  </conditionalFormatting>
  <conditionalFormatting sqref="AF17">
    <cfRule type="expression" priority="39" dxfId="248" stopIfTrue="1">
      <formula>$AE$17&lt;$AF$17</formula>
    </cfRule>
  </conditionalFormatting>
  <conditionalFormatting sqref="I21">
    <cfRule type="expression" priority="40" dxfId="248" stopIfTrue="1">
      <formula>$H$21&lt;$I$21</formula>
    </cfRule>
  </conditionalFormatting>
  <conditionalFormatting sqref="K21">
    <cfRule type="expression" priority="41" dxfId="248" stopIfTrue="1">
      <formula>$J$21&lt;$K$21</formula>
    </cfRule>
  </conditionalFormatting>
  <conditionalFormatting sqref="I22">
    <cfRule type="expression" priority="42" dxfId="248" stopIfTrue="1">
      <formula>$H$22&lt;$I$22</formula>
    </cfRule>
  </conditionalFormatting>
  <conditionalFormatting sqref="K22">
    <cfRule type="expression" priority="43" dxfId="248" stopIfTrue="1">
      <formula>$J$22&lt;$K$22</formula>
    </cfRule>
  </conditionalFormatting>
  <conditionalFormatting sqref="R21">
    <cfRule type="expression" priority="44" dxfId="248" stopIfTrue="1">
      <formula>$Q$21&lt;$R$21</formula>
    </cfRule>
  </conditionalFormatting>
  <conditionalFormatting sqref="T21">
    <cfRule type="expression" priority="45" dxfId="248" stopIfTrue="1">
      <formula>$S$21&lt;$T$21</formula>
    </cfRule>
  </conditionalFormatting>
  <conditionalFormatting sqref="R22">
    <cfRule type="expression" priority="46" dxfId="248" stopIfTrue="1">
      <formula>$Q$22&lt;$R$22</formula>
    </cfRule>
  </conditionalFormatting>
  <conditionalFormatting sqref="T22">
    <cfRule type="expression" priority="47" dxfId="248" stopIfTrue="1">
      <formula>$S$22&lt;$T$22</formula>
    </cfRule>
  </conditionalFormatting>
  <conditionalFormatting sqref="R23">
    <cfRule type="expression" priority="48" dxfId="248" stopIfTrue="1">
      <formula>$Q$23&lt;$R$23</formula>
    </cfRule>
  </conditionalFormatting>
  <conditionalFormatting sqref="T23">
    <cfRule type="expression" priority="49" dxfId="248" stopIfTrue="1">
      <formula>$S$23&lt;$T$23</formula>
    </cfRule>
  </conditionalFormatting>
  <conditionalFormatting sqref="AF21">
    <cfRule type="expression" priority="50" dxfId="248" stopIfTrue="1">
      <formula>$AE$21&lt;$AF$21</formula>
    </cfRule>
  </conditionalFormatting>
  <conditionalFormatting sqref="AH21">
    <cfRule type="expression" priority="51" dxfId="248" stopIfTrue="1">
      <formula>$AG$21&lt;$AH$21</formula>
    </cfRule>
  </conditionalFormatting>
  <conditionalFormatting sqref="AF22">
    <cfRule type="expression" priority="52" dxfId="248" stopIfTrue="1">
      <formula>$AE$22&lt;$AF$22</formula>
    </cfRule>
  </conditionalFormatting>
  <conditionalFormatting sqref="AH22">
    <cfRule type="expression" priority="53" dxfId="248" stopIfTrue="1">
      <formula>$AG$22&lt;$AH$22</formula>
    </cfRule>
  </conditionalFormatting>
  <conditionalFormatting sqref="AF23">
    <cfRule type="expression" priority="54" dxfId="248" stopIfTrue="1">
      <formula>$AE$23&lt;$AF$23</formula>
    </cfRule>
  </conditionalFormatting>
  <conditionalFormatting sqref="AH23">
    <cfRule type="expression" priority="55" dxfId="248" stopIfTrue="1">
      <formula>$AG$23&lt;$AH$23</formula>
    </cfRule>
  </conditionalFormatting>
  <conditionalFormatting sqref="AF24">
    <cfRule type="expression" priority="56" dxfId="248" stopIfTrue="1">
      <formula>$AE$24&lt;$AF$24</formula>
    </cfRule>
  </conditionalFormatting>
  <conditionalFormatting sqref="AH24">
    <cfRule type="expression" priority="57" dxfId="248" stopIfTrue="1">
      <formula>$AG$24&lt;$AH$24</formula>
    </cfRule>
  </conditionalFormatting>
  <conditionalFormatting sqref="I29">
    <cfRule type="expression" priority="58" dxfId="248" stopIfTrue="1">
      <formula>$H$29&lt;$I$29</formula>
    </cfRule>
  </conditionalFormatting>
  <conditionalFormatting sqref="I30">
    <cfRule type="expression" priority="59" dxfId="248" stopIfTrue="1">
      <formula>$H$30&lt;$I$30</formula>
    </cfRule>
  </conditionalFormatting>
  <conditionalFormatting sqref="I31">
    <cfRule type="expression" priority="60" dxfId="248" stopIfTrue="1">
      <formula>$H$31&lt;$I$31</formula>
    </cfRule>
  </conditionalFormatting>
  <conditionalFormatting sqref="K31">
    <cfRule type="expression" priority="61" dxfId="248" stopIfTrue="1">
      <formula>$J$31&lt;$K$31</formula>
    </cfRule>
  </conditionalFormatting>
  <conditionalFormatting sqref="R29">
    <cfRule type="expression" priority="62" dxfId="248" stopIfTrue="1">
      <formula>$Q$29&lt;$R$29</formula>
    </cfRule>
  </conditionalFormatting>
  <conditionalFormatting sqref="R30">
    <cfRule type="expression" priority="63" dxfId="248" stopIfTrue="1">
      <formula>$Q$30&lt;$R$30</formula>
    </cfRule>
  </conditionalFormatting>
  <conditionalFormatting sqref="T30">
    <cfRule type="expression" priority="64" dxfId="248" stopIfTrue="1">
      <formula>$S$30&lt;$T$30</formula>
    </cfRule>
  </conditionalFormatting>
  <conditionalFormatting sqref="Y29">
    <cfRule type="expression" priority="65" dxfId="248" stopIfTrue="1">
      <formula>$X$29&lt;$Y$29</formula>
    </cfRule>
  </conditionalFormatting>
  <conditionalFormatting sqref="Y30">
    <cfRule type="expression" priority="66" dxfId="248" stopIfTrue="1">
      <formula>$X$30&lt;$Y$30</formula>
    </cfRule>
  </conditionalFormatting>
  <conditionalFormatting sqref="AF29">
    <cfRule type="expression" priority="67" dxfId="248" stopIfTrue="1">
      <formula>$AE$29&lt;$AF$29</formula>
    </cfRule>
  </conditionalFormatting>
  <conditionalFormatting sqref="AH29">
    <cfRule type="expression" priority="68" dxfId="248" stopIfTrue="1">
      <formula>$AG$29&lt;$AH$29</formula>
    </cfRule>
  </conditionalFormatting>
  <conditionalFormatting sqref="AF30">
    <cfRule type="expression" priority="69" dxfId="248" stopIfTrue="1">
      <formula>$AE$30&lt;$AF$30</formula>
    </cfRule>
  </conditionalFormatting>
  <conditionalFormatting sqref="AH30">
    <cfRule type="expression" priority="70" dxfId="248" stopIfTrue="1">
      <formula>$AG$30&lt;$AH$30</formula>
    </cfRule>
  </conditionalFormatting>
  <conditionalFormatting sqref="AF31">
    <cfRule type="expression" priority="71" dxfId="248" stopIfTrue="1">
      <formula>$AE$31&lt;$AF$31</formula>
    </cfRule>
  </conditionalFormatting>
  <conditionalFormatting sqref="AH31">
    <cfRule type="expression" priority="72" dxfId="248" stopIfTrue="1">
      <formula>$AG$31&lt;$AH$31</formula>
    </cfRule>
  </conditionalFormatting>
  <conditionalFormatting sqref="AF32">
    <cfRule type="expression" priority="73" dxfId="248" stopIfTrue="1">
      <formula>$AE$32&lt;$AF$32</formula>
    </cfRule>
  </conditionalFormatting>
  <conditionalFormatting sqref="AH32">
    <cfRule type="expression" priority="74" dxfId="248" stopIfTrue="1">
      <formula>$AG$32&lt;$AH$32</formula>
    </cfRule>
  </conditionalFormatting>
  <conditionalFormatting sqref="I36">
    <cfRule type="expression" priority="75" dxfId="248" stopIfTrue="1">
      <formula>$H$36&lt;$I$36</formula>
    </cfRule>
  </conditionalFormatting>
  <conditionalFormatting sqref="I37">
    <cfRule type="expression" priority="76" dxfId="248" stopIfTrue="1">
      <formula>$H$37&lt;$I$37</formula>
    </cfRule>
  </conditionalFormatting>
  <conditionalFormatting sqref="R36">
    <cfRule type="expression" priority="77" dxfId="248" stopIfTrue="1">
      <formula>$Q$36&lt;$R$36</formula>
    </cfRule>
  </conditionalFormatting>
  <conditionalFormatting sqref="AF36">
    <cfRule type="expression" priority="78" dxfId="248" stopIfTrue="1">
      <formula>$AE$36&lt;$AF$36</formula>
    </cfRule>
  </conditionalFormatting>
  <conditionalFormatting sqref="AH36">
    <cfRule type="expression" priority="79" dxfId="248" stopIfTrue="1">
      <formula>$AG$36&lt;$AH$36</formula>
    </cfRule>
  </conditionalFormatting>
  <conditionalFormatting sqref="AF37">
    <cfRule type="expression" priority="80" dxfId="248" stopIfTrue="1">
      <formula>$AE$37&lt;$AF$37</formula>
    </cfRule>
  </conditionalFormatting>
  <conditionalFormatting sqref="AH37">
    <cfRule type="expression" priority="81" dxfId="248" stopIfTrue="1">
      <formula>$AG$37&lt;$AH$37</formula>
    </cfRule>
  </conditionalFormatting>
  <printOptions/>
  <pageMargins left="0.58" right="0.28" top="0.49" bottom="0.19" header="0.18" footer="0.18"/>
  <pageSetup fitToHeight="1" fitToWidth="1" horizontalDpi="600" verticalDpi="600" orientation="landscape" paperSize="12" r:id="rId1"/>
</worksheet>
</file>

<file path=xl/worksheets/sheet4.xml><?xml version="1.0" encoding="utf-8"?>
<worksheet xmlns="http://schemas.openxmlformats.org/spreadsheetml/2006/main" xmlns:r="http://schemas.openxmlformats.org/officeDocument/2006/relationships">
  <sheetPr>
    <pageSetUpPr fitToPage="1"/>
  </sheetPr>
  <dimension ref="A1:AH48"/>
  <sheetViews>
    <sheetView showGridLines="0" showZeros="0" zoomScale="70" zoomScaleNormal="70" zoomScalePageLayoutView="0" workbookViewId="0" topLeftCell="A1">
      <selection activeCell="A1" sqref="A1"/>
    </sheetView>
  </sheetViews>
  <sheetFormatPr defaultColWidth="9.00390625" defaultRowHeight="13.5"/>
  <cols>
    <col min="1" max="1" width="1.37890625" style="52" customWidth="1"/>
    <col min="2" max="2" width="2.25390625" style="52" customWidth="1"/>
    <col min="3" max="3" width="3.75390625" style="52" customWidth="1"/>
    <col min="4" max="4" width="1.37890625" style="52" customWidth="1"/>
    <col min="5" max="5" width="9.25390625" style="52" customWidth="1"/>
    <col min="6" max="6" width="2.125" style="52" customWidth="1"/>
    <col min="7" max="7" width="3.25390625" style="155" customWidth="1"/>
    <col min="8" max="13" width="5.625" style="155" customWidth="1"/>
    <col min="14" max="14" width="9.25390625" style="52" customWidth="1"/>
    <col min="15" max="15" width="2.125" style="52" customWidth="1"/>
    <col min="16" max="16" width="3.25390625" style="52" customWidth="1"/>
    <col min="17" max="20" width="5.625" style="52" customWidth="1"/>
    <col min="21" max="21" width="9.25390625" style="52" customWidth="1"/>
    <col min="22" max="22" width="2.125" style="52" customWidth="1"/>
    <col min="23" max="23" width="3.25390625" style="52" customWidth="1"/>
    <col min="24" max="27" width="5.625" style="52" customWidth="1"/>
    <col min="28" max="28" width="9.25390625" style="52" customWidth="1"/>
    <col min="29" max="29" width="2.125" style="52" customWidth="1"/>
    <col min="30" max="30" width="3.25390625" style="52" customWidth="1"/>
    <col min="31" max="34" width="5.625" style="52" customWidth="1"/>
    <col min="35" max="16384" width="9.00390625" style="52" customWidth="1"/>
  </cols>
  <sheetData>
    <row r="1" spans="1:34" s="2" customFormat="1" ht="15.75" customHeight="1">
      <c r="A1" s="1"/>
      <c r="C1" s="3"/>
      <c r="F1" s="3"/>
      <c r="G1" s="4"/>
      <c r="H1" s="4"/>
      <c r="I1" s="4"/>
      <c r="J1" s="4"/>
      <c r="K1" s="4"/>
      <c r="L1" s="4"/>
      <c r="M1" s="4"/>
      <c r="Q1" s="5"/>
      <c r="X1" s="5"/>
      <c r="AD1" s="3"/>
      <c r="AH1" s="6" t="s">
        <v>0</v>
      </c>
    </row>
    <row r="2" spans="1:34" s="25" customFormat="1" ht="19.5" customHeight="1">
      <c r="A2" s="7">
        <v>3</v>
      </c>
      <c r="B2" s="8"/>
      <c r="C2" s="9"/>
      <c r="D2" s="10" t="s">
        <v>1</v>
      </c>
      <c r="E2" s="11"/>
      <c r="F2" s="11"/>
      <c r="G2" s="157">
        <f>IF('配布集計表'!D3="","",'配布集計表'!D3)</f>
      </c>
      <c r="H2" s="12"/>
      <c r="I2" s="12"/>
      <c r="J2" s="12"/>
      <c r="K2" s="12"/>
      <c r="L2" s="12"/>
      <c r="M2" s="13"/>
      <c r="N2" s="14" t="s">
        <v>2</v>
      </c>
      <c r="O2" s="159">
        <f>IF('配布集計表'!H3="","",'配布集計表'!H3)</f>
      </c>
      <c r="P2" s="15"/>
      <c r="Q2" s="15"/>
      <c r="R2" s="15"/>
      <c r="S2" s="15"/>
      <c r="T2" s="16"/>
      <c r="U2" s="17" t="s">
        <v>3</v>
      </c>
      <c r="V2" s="18">
        <f>+1!V3+2!V3+3!V3+4!V3</f>
        <v>0</v>
      </c>
      <c r="W2" s="18"/>
      <c r="X2" s="18"/>
      <c r="Y2" s="18"/>
      <c r="Z2" s="19">
        <f>+1!Z3+2!Z3+3!Z3+4!Z3</f>
        <v>0</v>
      </c>
      <c r="AA2" s="20"/>
      <c r="AB2" s="161" t="s">
        <v>4</v>
      </c>
      <c r="AC2" s="207">
        <f>IF('配布集計表'!L3="","",'配布集計表'!L3)</f>
      </c>
      <c r="AD2" s="22"/>
      <c r="AE2" s="22"/>
      <c r="AF2" s="22"/>
      <c r="AG2" s="22"/>
      <c r="AH2" s="23"/>
    </row>
    <row r="3" spans="1:34" s="25" customFormat="1" ht="19.5" customHeight="1">
      <c r="A3" s="26"/>
      <c r="B3" s="27"/>
      <c r="C3" s="28"/>
      <c r="D3" s="29" t="s">
        <v>5</v>
      </c>
      <c r="E3" s="30"/>
      <c r="F3" s="30"/>
      <c r="G3" s="158">
        <f>IF('配布集計表'!D4="","",'配布集計表'!D4)</f>
      </c>
      <c r="H3" s="31"/>
      <c r="I3" s="31"/>
      <c r="J3" s="31"/>
      <c r="K3" s="31"/>
      <c r="L3" s="31"/>
      <c r="M3" s="32"/>
      <c r="N3" s="14" t="s">
        <v>6</v>
      </c>
      <c r="O3" s="160">
        <f>IF('配布集計表'!H4="","",'配布集計表'!H4)</f>
      </c>
      <c r="P3" s="33"/>
      <c r="Q3" s="33"/>
      <c r="R3" s="34" t="s">
        <v>7</v>
      </c>
      <c r="S3" s="35"/>
      <c r="T3" s="36"/>
      <c r="U3" s="17" t="s">
        <v>8</v>
      </c>
      <c r="V3" s="37">
        <f>E43</f>
        <v>0</v>
      </c>
      <c r="W3" s="37"/>
      <c r="X3" s="37"/>
      <c r="Y3" s="37"/>
      <c r="Z3" s="38">
        <f>M43</f>
        <v>0</v>
      </c>
      <c r="AA3" s="36"/>
      <c r="AB3" s="162"/>
      <c r="AC3" s="40"/>
      <c r="AD3" s="41"/>
      <c r="AE3" s="41"/>
      <c r="AF3" s="41"/>
      <c r="AG3" s="41"/>
      <c r="AH3" s="42"/>
    </row>
    <row r="4" spans="1:34" ht="9" customHeight="1">
      <c r="A4" s="43"/>
      <c r="B4" s="44"/>
      <c r="C4" s="45" t="s">
        <v>9</v>
      </c>
      <c r="D4" s="46"/>
      <c r="E4" s="47">
        <v>1</v>
      </c>
      <c r="F4" s="48" t="s">
        <v>10</v>
      </c>
      <c r="G4" s="49"/>
      <c r="H4" s="49"/>
      <c r="I4" s="49"/>
      <c r="J4" s="49"/>
      <c r="K4" s="49"/>
      <c r="L4" s="50" t="s">
        <v>11</v>
      </c>
      <c r="M4" s="51"/>
      <c r="N4" s="47">
        <v>2</v>
      </c>
      <c r="O4" s="48" t="s">
        <v>12</v>
      </c>
      <c r="P4" s="49"/>
      <c r="Q4" s="49"/>
      <c r="R4" s="49"/>
      <c r="S4" s="49"/>
      <c r="T4" s="51"/>
      <c r="U4" s="47">
        <v>3</v>
      </c>
      <c r="V4" s="48" t="s">
        <v>13</v>
      </c>
      <c r="W4" s="49"/>
      <c r="X4" s="49"/>
      <c r="Y4" s="49"/>
      <c r="Z4" s="49"/>
      <c r="AA4" s="51"/>
      <c r="AB4" s="47">
        <v>6</v>
      </c>
      <c r="AC4" s="48" t="s">
        <v>14</v>
      </c>
      <c r="AD4" s="49"/>
      <c r="AE4" s="49"/>
      <c r="AF4" s="49"/>
      <c r="AG4" s="49"/>
      <c r="AH4" s="51"/>
    </row>
    <row r="5" spans="1:34" ht="9" customHeight="1">
      <c r="A5" s="53"/>
      <c r="B5" s="54" t="s">
        <v>15</v>
      </c>
      <c r="C5" s="54"/>
      <c r="D5" s="55"/>
      <c r="E5" s="56"/>
      <c r="F5" s="57"/>
      <c r="G5" s="58"/>
      <c r="H5" s="58"/>
      <c r="I5" s="58"/>
      <c r="J5" s="58"/>
      <c r="K5" s="58"/>
      <c r="L5" s="59"/>
      <c r="M5" s="60"/>
      <c r="N5" s="56"/>
      <c r="O5" s="57"/>
      <c r="P5" s="58"/>
      <c r="Q5" s="58"/>
      <c r="R5" s="58"/>
      <c r="S5" s="58"/>
      <c r="T5" s="60"/>
      <c r="U5" s="56"/>
      <c r="V5" s="57"/>
      <c r="W5" s="58"/>
      <c r="X5" s="58"/>
      <c r="Y5" s="58"/>
      <c r="Z5" s="58"/>
      <c r="AA5" s="60"/>
      <c r="AB5" s="56"/>
      <c r="AC5" s="57"/>
      <c r="AD5" s="58"/>
      <c r="AE5" s="58"/>
      <c r="AF5" s="58"/>
      <c r="AG5" s="58"/>
      <c r="AH5" s="60"/>
    </row>
    <row r="6" spans="1:34" s="72" customFormat="1" ht="18" customHeight="1">
      <c r="A6" s="61" t="s">
        <v>16</v>
      </c>
      <c r="B6" s="62"/>
      <c r="C6" s="62"/>
      <c r="D6" s="63"/>
      <c r="E6" s="64" t="s">
        <v>17</v>
      </c>
      <c r="F6" s="65"/>
      <c r="G6" s="66" t="s">
        <v>18</v>
      </c>
      <c r="H6" s="67" t="s">
        <v>19</v>
      </c>
      <c r="I6" s="68"/>
      <c r="J6" s="67" t="s">
        <v>20</v>
      </c>
      <c r="K6" s="68"/>
      <c r="L6" s="69" t="s">
        <v>21</v>
      </c>
      <c r="M6" s="70" t="s">
        <v>22</v>
      </c>
      <c r="N6" s="64" t="s">
        <v>17</v>
      </c>
      <c r="O6" s="65"/>
      <c r="P6" s="66" t="s">
        <v>18</v>
      </c>
      <c r="Q6" s="67" t="s">
        <v>19</v>
      </c>
      <c r="R6" s="68"/>
      <c r="S6" s="67" t="s">
        <v>20</v>
      </c>
      <c r="T6" s="71"/>
      <c r="U6" s="64" t="s">
        <v>17</v>
      </c>
      <c r="V6" s="65"/>
      <c r="W6" s="66" t="s">
        <v>18</v>
      </c>
      <c r="X6" s="67" t="s">
        <v>19</v>
      </c>
      <c r="Y6" s="68"/>
      <c r="Z6" s="67" t="s">
        <v>20</v>
      </c>
      <c r="AA6" s="71"/>
      <c r="AB6" s="64" t="s">
        <v>17</v>
      </c>
      <c r="AC6" s="65"/>
      <c r="AD6" s="66" t="s">
        <v>18</v>
      </c>
      <c r="AE6" s="67" t="s">
        <v>19</v>
      </c>
      <c r="AF6" s="68"/>
      <c r="AG6" s="67" t="s">
        <v>20</v>
      </c>
      <c r="AH6" s="71"/>
    </row>
    <row r="7" spans="1:34" ht="16.5" customHeight="1">
      <c r="A7" s="73" t="s">
        <v>218</v>
      </c>
      <c r="B7" s="74"/>
      <c r="C7" s="74"/>
      <c r="D7" s="75"/>
      <c r="E7" s="76" t="s">
        <v>219</v>
      </c>
      <c r="F7" s="77"/>
      <c r="G7" s="78" t="s">
        <v>29</v>
      </c>
      <c r="H7" s="79">
        <v>1750</v>
      </c>
      <c r="I7" s="80"/>
      <c r="J7" s="79"/>
      <c r="K7" s="80"/>
      <c r="L7" s="81"/>
      <c r="M7" s="82"/>
      <c r="N7" s="76"/>
      <c r="O7" s="77"/>
      <c r="P7" s="78"/>
      <c r="Q7" s="79"/>
      <c r="R7" s="80"/>
      <c r="S7" s="79"/>
      <c r="T7" s="83"/>
      <c r="U7" s="76"/>
      <c r="V7" s="77"/>
      <c r="W7" s="78"/>
      <c r="X7" s="79"/>
      <c r="Y7" s="80"/>
      <c r="Z7" s="79"/>
      <c r="AA7" s="83"/>
      <c r="AB7" s="76" t="s">
        <v>220</v>
      </c>
      <c r="AC7" s="77"/>
      <c r="AD7" s="78" t="s">
        <v>183</v>
      </c>
      <c r="AE7" s="79">
        <v>3700</v>
      </c>
      <c r="AF7" s="80"/>
      <c r="AG7" s="79">
        <v>300</v>
      </c>
      <c r="AH7" s="83"/>
    </row>
    <row r="8" spans="1:34" ht="16.5" customHeight="1">
      <c r="A8" s="92">
        <v>2311</v>
      </c>
      <c r="B8" s="109"/>
      <c r="C8" s="109"/>
      <c r="D8" s="110"/>
      <c r="E8" s="84" t="s">
        <v>221</v>
      </c>
      <c r="F8" s="85"/>
      <c r="G8" s="86" t="s">
        <v>45</v>
      </c>
      <c r="H8" s="87">
        <v>800</v>
      </c>
      <c r="I8" s="88"/>
      <c r="J8" s="87"/>
      <c r="K8" s="88"/>
      <c r="L8" s="89"/>
      <c r="M8" s="90"/>
      <c r="N8" s="84"/>
      <c r="O8" s="85"/>
      <c r="P8" s="86"/>
      <c r="Q8" s="87"/>
      <c r="R8" s="88"/>
      <c r="S8" s="87"/>
      <c r="T8" s="91"/>
      <c r="U8" s="84"/>
      <c r="V8" s="85"/>
      <c r="W8" s="86"/>
      <c r="X8" s="87"/>
      <c r="Y8" s="88"/>
      <c r="Z8" s="87"/>
      <c r="AA8" s="91"/>
      <c r="AB8" s="84" t="s">
        <v>222</v>
      </c>
      <c r="AC8" s="85"/>
      <c r="AD8" s="86" t="s">
        <v>188</v>
      </c>
      <c r="AE8" s="87">
        <v>2450</v>
      </c>
      <c r="AF8" s="88"/>
      <c r="AG8" s="87">
        <v>150</v>
      </c>
      <c r="AH8" s="91"/>
    </row>
    <row r="9" spans="1:34" ht="16.5" customHeight="1">
      <c r="A9" s="93">
        <f>IF(C9&lt;&gt;0,"本紙","")</f>
      </c>
      <c r="B9" s="94"/>
      <c r="C9" s="95">
        <f>SUM(I12,R12,Y12,AF12)</f>
        <v>0</v>
      </c>
      <c r="D9" s="96"/>
      <c r="E9" s="84"/>
      <c r="F9" s="85"/>
      <c r="G9" s="86"/>
      <c r="H9" s="87"/>
      <c r="I9" s="88"/>
      <c r="J9" s="87"/>
      <c r="K9" s="88"/>
      <c r="L9" s="89"/>
      <c r="M9" s="90"/>
      <c r="N9" s="84"/>
      <c r="O9" s="85"/>
      <c r="P9" s="86"/>
      <c r="Q9" s="87"/>
      <c r="R9" s="88"/>
      <c r="S9" s="87"/>
      <c r="T9" s="91"/>
      <c r="U9" s="84"/>
      <c r="V9" s="85"/>
      <c r="W9" s="86"/>
      <c r="X9" s="87"/>
      <c r="Y9" s="88"/>
      <c r="Z9" s="87"/>
      <c r="AA9" s="91"/>
      <c r="AB9" s="84" t="s">
        <v>223</v>
      </c>
      <c r="AC9" s="85"/>
      <c r="AD9" s="86" t="s">
        <v>191</v>
      </c>
      <c r="AE9" s="87">
        <v>1800</v>
      </c>
      <c r="AF9" s="88"/>
      <c r="AG9" s="87">
        <v>100</v>
      </c>
      <c r="AH9" s="91"/>
    </row>
    <row r="10" spans="1:34" ht="16.5" customHeight="1">
      <c r="A10" s="93">
        <f>IF(C10&lt;&gt;0,"日経","")</f>
      </c>
      <c r="B10" s="94"/>
      <c r="C10" s="95">
        <f>SUM(K12,T12,AA12,AH12)</f>
        <v>0</v>
      </c>
      <c r="D10" s="96"/>
      <c r="E10" s="84"/>
      <c r="F10" s="85"/>
      <c r="G10" s="86"/>
      <c r="H10" s="87"/>
      <c r="I10" s="88"/>
      <c r="J10" s="87"/>
      <c r="K10" s="88"/>
      <c r="L10" s="89"/>
      <c r="M10" s="90"/>
      <c r="N10" s="84"/>
      <c r="O10" s="85"/>
      <c r="P10" s="86"/>
      <c r="Q10" s="87"/>
      <c r="R10" s="88"/>
      <c r="S10" s="87"/>
      <c r="T10" s="91"/>
      <c r="U10" s="84"/>
      <c r="V10" s="85"/>
      <c r="W10" s="86"/>
      <c r="X10" s="87"/>
      <c r="Y10" s="88"/>
      <c r="Z10" s="87"/>
      <c r="AA10" s="91"/>
      <c r="AB10" s="84"/>
      <c r="AC10" s="85"/>
      <c r="AD10" s="86"/>
      <c r="AE10" s="87"/>
      <c r="AF10" s="88"/>
      <c r="AG10" s="87"/>
      <c r="AH10" s="91"/>
    </row>
    <row r="11" spans="1:34" ht="16.5" customHeight="1">
      <c r="A11" s="93">
        <f>IF(C11&lt;&gt;0,"計）","")</f>
      </c>
      <c r="B11" s="94"/>
      <c r="C11" s="95">
        <f>IF(C9&gt;0,IF(C10&gt;0,C9+C10,0),0)</f>
        <v>0</v>
      </c>
      <c r="D11" s="96"/>
      <c r="E11" s="84"/>
      <c r="F11" s="85"/>
      <c r="G11" s="86"/>
      <c r="H11" s="87"/>
      <c r="I11" s="88"/>
      <c r="J11" s="87"/>
      <c r="K11" s="88"/>
      <c r="L11" s="89"/>
      <c r="M11" s="90"/>
      <c r="N11" s="84"/>
      <c r="O11" s="85"/>
      <c r="P11" s="86"/>
      <c r="Q11" s="87"/>
      <c r="R11" s="88"/>
      <c r="S11" s="87"/>
      <c r="T11" s="91"/>
      <c r="U11" s="84"/>
      <c r="V11" s="85"/>
      <c r="W11" s="86"/>
      <c r="X11" s="87"/>
      <c r="Y11" s="88"/>
      <c r="Z11" s="87"/>
      <c r="AA11" s="91"/>
      <c r="AB11" s="84"/>
      <c r="AC11" s="85"/>
      <c r="AD11" s="86"/>
      <c r="AE11" s="87"/>
      <c r="AF11" s="88"/>
      <c r="AG11" s="87"/>
      <c r="AH11" s="91"/>
    </row>
    <row r="12" spans="1:34" ht="16.5" customHeight="1">
      <c r="A12" s="118">
        <f>SUM(H12,J12,Q12,S12,X12,Z12,AE12,AG12)</f>
        <v>11050</v>
      </c>
      <c r="B12" s="119"/>
      <c r="C12" s="119"/>
      <c r="D12" s="120"/>
      <c r="E12" s="121" t="s">
        <v>124</v>
      </c>
      <c r="F12" s="122"/>
      <c r="G12" s="123"/>
      <c r="H12" s="124">
        <f aca="true" t="shared" si="0" ref="H12:M12">SUM(H7:H11)</f>
        <v>2550</v>
      </c>
      <c r="I12" s="125">
        <f t="shared" si="0"/>
        <v>0</v>
      </c>
      <c r="J12" s="124">
        <f t="shared" si="0"/>
        <v>0</v>
      </c>
      <c r="K12" s="126">
        <f t="shared" si="0"/>
        <v>0</v>
      </c>
      <c r="L12" s="127">
        <f t="shared" si="0"/>
        <v>0</v>
      </c>
      <c r="M12" s="128">
        <f t="shared" si="0"/>
        <v>0</v>
      </c>
      <c r="N12" s="121" t="s">
        <v>124</v>
      </c>
      <c r="O12" s="122"/>
      <c r="P12" s="123"/>
      <c r="Q12" s="124">
        <f>SUM(Q7:Q11)</f>
        <v>0</v>
      </c>
      <c r="R12" s="125">
        <f>SUM(R7:R11)</f>
        <v>0</v>
      </c>
      <c r="S12" s="124">
        <f>SUM(S7:S11)</f>
        <v>0</v>
      </c>
      <c r="T12" s="129">
        <f>SUM(T7:T11)</f>
        <v>0</v>
      </c>
      <c r="U12" s="121" t="s">
        <v>124</v>
      </c>
      <c r="V12" s="122"/>
      <c r="W12" s="123"/>
      <c r="X12" s="124">
        <f>SUM(X7:X11)</f>
        <v>0</v>
      </c>
      <c r="Y12" s="125">
        <f>SUM(Y7:Y11)</f>
        <v>0</v>
      </c>
      <c r="Z12" s="124">
        <f>SUM(Z7:Z11)</f>
        <v>0</v>
      </c>
      <c r="AA12" s="129">
        <f>SUM(AA7:AA11)</f>
        <v>0</v>
      </c>
      <c r="AB12" s="121" t="s">
        <v>124</v>
      </c>
      <c r="AC12" s="122"/>
      <c r="AD12" s="123"/>
      <c r="AE12" s="124">
        <f>SUM(AE7:AE11)</f>
        <v>7950</v>
      </c>
      <c r="AF12" s="125">
        <f>SUM(AF7:AF11)</f>
        <v>0</v>
      </c>
      <c r="AG12" s="124">
        <f>SUM(AG7:AG11)</f>
        <v>550</v>
      </c>
      <c r="AH12" s="129">
        <f>SUM(AH7:AH11)</f>
        <v>0</v>
      </c>
    </row>
    <row r="13" spans="1:34" ht="16.5" customHeight="1">
      <c r="A13" s="73" t="s">
        <v>224</v>
      </c>
      <c r="B13" s="74"/>
      <c r="C13" s="74"/>
      <c r="D13" s="75"/>
      <c r="E13" s="101" t="s">
        <v>225</v>
      </c>
      <c r="F13" s="102"/>
      <c r="G13" s="103" t="s">
        <v>183</v>
      </c>
      <c r="H13" s="104">
        <v>2400</v>
      </c>
      <c r="I13" s="105"/>
      <c r="J13" s="104"/>
      <c r="K13" s="105"/>
      <c r="L13" s="106"/>
      <c r="M13" s="107"/>
      <c r="N13" s="101" t="s">
        <v>226</v>
      </c>
      <c r="O13" s="102"/>
      <c r="P13" s="103" t="s">
        <v>213</v>
      </c>
      <c r="Q13" s="104">
        <v>1000</v>
      </c>
      <c r="R13" s="105"/>
      <c r="S13" s="104"/>
      <c r="T13" s="108"/>
      <c r="U13" s="101" t="s">
        <v>225</v>
      </c>
      <c r="V13" s="102"/>
      <c r="W13" s="103" t="s">
        <v>227</v>
      </c>
      <c r="X13" s="104">
        <v>100</v>
      </c>
      <c r="Y13" s="105"/>
      <c r="Z13" s="104"/>
      <c r="AA13" s="108"/>
      <c r="AB13" s="101" t="s">
        <v>228</v>
      </c>
      <c r="AC13" s="102"/>
      <c r="AD13" s="103" t="s">
        <v>199</v>
      </c>
      <c r="AE13" s="104">
        <v>6400</v>
      </c>
      <c r="AF13" s="105"/>
      <c r="AG13" s="104">
        <v>400</v>
      </c>
      <c r="AH13" s="108"/>
    </row>
    <row r="14" spans="1:34" ht="16.5" customHeight="1">
      <c r="A14" s="92">
        <v>2312</v>
      </c>
      <c r="B14" s="109"/>
      <c r="C14" s="109"/>
      <c r="D14" s="110"/>
      <c r="E14" s="84"/>
      <c r="F14" s="85"/>
      <c r="G14" s="86"/>
      <c r="H14" s="87"/>
      <c r="I14" s="88"/>
      <c r="J14" s="87"/>
      <c r="K14" s="88"/>
      <c r="L14" s="89"/>
      <c r="M14" s="90"/>
      <c r="N14" s="84"/>
      <c r="O14" s="85"/>
      <c r="P14" s="86"/>
      <c r="Q14" s="87"/>
      <c r="R14" s="88"/>
      <c r="S14" s="87"/>
      <c r="T14" s="91"/>
      <c r="U14" s="84"/>
      <c r="V14" s="85"/>
      <c r="W14" s="86"/>
      <c r="X14" s="87"/>
      <c r="Y14" s="88"/>
      <c r="Z14" s="87"/>
      <c r="AA14" s="91"/>
      <c r="AB14" s="84" t="s">
        <v>229</v>
      </c>
      <c r="AC14" s="85"/>
      <c r="AD14" s="86" t="s">
        <v>134</v>
      </c>
      <c r="AE14" s="87">
        <v>1800</v>
      </c>
      <c r="AF14" s="88"/>
      <c r="AG14" s="87">
        <v>100</v>
      </c>
      <c r="AH14" s="91"/>
    </row>
    <row r="15" spans="1:34" ht="16.5" customHeight="1">
      <c r="A15" s="93">
        <f>IF(C15&lt;&gt;0,"本紙","")</f>
      </c>
      <c r="B15" s="94"/>
      <c r="C15" s="95">
        <f>SUM(I18,R18,Y18,AF18)</f>
        <v>0</v>
      </c>
      <c r="D15" s="96"/>
      <c r="E15" s="84"/>
      <c r="F15" s="85"/>
      <c r="G15" s="86"/>
      <c r="H15" s="87"/>
      <c r="I15" s="88"/>
      <c r="J15" s="87"/>
      <c r="K15" s="88"/>
      <c r="L15" s="89"/>
      <c r="M15" s="90"/>
      <c r="N15" s="84"/>
      <c r="O15" s="85"/>
      <c r="P15" s="86"/>
      <c r="Q15" s="87"/>
      <c r="R15" s="88"/>
      <c r="S15" s="87"/>
      <c r="T15" s="91"/>
      <c r="U15" s="84"/>
      <c r="V15" s="85"/>
      <c r="W15" s="86"/>
      <c r="X15" s="87"/>
      <c r="Y15" s="88"/>
      <c r="Z15" s="87"/>
      <c r="AA15" s="91"/>
      <c r="AB15" s="84"/>
      <c r="AC15" s="85"/>
      <c r="AD15" s="86"/>
      <c r="AE15" s="87"/>
      <c r="AF15" s="88"/>
      <c r="AG15" s="87"/>
      <c r="AH15" s="91"/>
    </row>
    <row r="16" spans="1:34" ht="16.5" customHeight="1">
      <c r="A16" s="93">
        <f>IF(C16&lt;&gt;0,"日経","")</f>
      </c>
      <c r="B16" s="94"/>
      <c r="C16" s="95">
        <f>SUM(K18,T18,AA18,AH18)</f>
        <v>0</v>
      </c>
      <c r="D16" s="96"/>
      <c r="E16" s="84"/>
      <c r="F16" s="85"/>
      <c r="G16" s="86"/>
      <c r="H16" s="87"/>
      <c r="I16" s="88"/>
      <c r="J16" s="87"/>
      <c r="K16" s="88"/>
      <c r="L16" s="89"/>
      <c r="M16" s="90"/>
      <c r="N16" s="84"/>
      <c r="O16" s="85"/>
      <c r="P16" s="86"/>
      <c r="Q16" s="87"/>
      <c r="R16" s="88"/>
      <c r="S16" s="87"/>
      <c r="T16" s="91"/>
      <c r="U16" s="84"/>
      <c r="V16" s="85"/>
      <c r="W16" s="86"/>
      <c r="X16" s="87"/>
      <c r="Y16" s="88"/>
      <c r="Z16" s="87"/>
      <c r="AA16" s="91"/>
      <c r="AB16" s="84"/>
      <c r="AC16" s="85"/>
      <c r="AD16" s="86"/>
      <c r="AE16" s="87"/>
      <c r="AF16" s="88"/>
      <c r="AG16" s="87"/>
      <c r="AH16" s="91"/>
    </row>
    <row r="17" spans="1:34" ht="16.5" customHeight="1">
      <c r="A17" s="93">
        <f>IF(C17&lt;&gt;0,"計）","")</f>
      </c>
      <c r="B17" s="94"/>
      <c r="C17" s="95">
        <f>IF(C15&gt;0,IF(C16&gt;0,C15+C16,0),0)</f>
        <v>0</v>
      </c>
      <c r="D17" s="96"/>
      <c r="E17" s="84"/>
      <c r="F17" s="85"/>
      <c r="G17" s="86"/>
      <c r="H17" s="87"/>
      <c r="I17" s="88"/>
      <c r="J17" s="87"/>
      <c r="K17" s="88"/>
      <c r="L17" s="89"/>
      <c r="M17" s="90"/>
      <c r="N17" s="84"/>
      <c r="O17" s="85"/>
      <c r="P17" s="86"/>
      <c r="Q17" s="87"/>
      <c r="R17" s="88"/>
      <c r="S17" s="87"/>
      <c r="T17" s="91"/>
      <c r="U17" s="84"/>
      <c r="V17" s="85"/>
      <c r="W17" s="86"/>
      <c r="X17" s="87"/>
      <c r="Y17" s="88"/>
      <c r="Z17" s="87"/>
      <c r="AA17" s="91"/>
      <c r="AB17" s="84"/>
      <c r="AC17" s="85"/>
      <c r="AD17" s="86"/>
      <c r="AE17" s="87"/>
      <c r="AF17" s="88"/>
      <c r="AG17" s="87"/>
      <c r="AH17" s="91"/>
    </row>
    <row r="18" spans="1:34" ht="16.5" customHeight="1">
      <c r="A18" s="118">
        <f>SUM(H18,J18,Q18,S18,X18,Z18,AE18,AG18)</f>
        <v>12200</v>
      </c>
      <c r="B18" s="119"/>
      <c r="C18" s="119"/>
      <c r="D18" s="120"/>
      <c r="E18" s="121" t="s">
        <v>124</v>
      </c>
      <c r="F18" s="122"/>
      <c r="G18" s="123"/>
      <c r="H18" s="124">
        <f aca="true" t="shared" si="1" ref="H18:M18">SUM(H13:H17)</f>
        <v>2400</v>
      </c>
      <c r="I18" s="125">
        <f t="shared" si="1"/>
        <v>0</v>
      </c>
      <c r="J18" s="124">
        <f t="shared" si="1"/>
        <v>0</v>
      </c>
      <c r="K18" s="126">
        <f t="shared" si="1"/>
        <v>0</v>
      </c>
      <c r="L18" s="127">
        <f t="shared" si="1"/>
        <v>0</v>
      </c>
      <c r="M18" s="128">
        <f t="shared" si="1"/>
        <v>0</v>
      </c>
      <c r="N18" s="121" t="s">
        <v>124</v>
      </c>
      <c r="O18" s="122"/>
      <c r="P18" s="123"/>
      <c r="Q18" s="124">
        <f>SUM(Q13:Q17)</f>
        <v>1000</v>
      </c>
      <c r="R18" s="125">
        <f>SUM(R13:R17)</f>
        <v>0</v>
      </c>
      <c r="S18" s="124">
        <f>SUM(S13:S17)</f>
        <v>0</v>
      </c>
      <c r="T18" s="129">
        <f>SUM(T13:T17)</f>
        <v>0</v>
      </c>
      <c r="U18" s="121" t="s">
        <v>124</v>
      </c>
      <c r="V18" s="122"/>
      <c r="W18" s="123"/>
      <c r="X18" s="124">
        <f>SUM(X13:X17)</f>
        <v>100</v>
      </c>
      <c r="Y18" s="125">
        <f>SUM(Y13:Y17)</f>
        <v>0</v>
      </c>
      <c r="Z18" s="124">
        <f>SUM(Z13:Z17)</f>
        <v>0</v>
      </c>
      <c r="AA18" s="129">
        <f>SUM(AA13:AA17)</f>
        <v>0</v>
      </c>
      <c r="AB18" s="121" t="s">
        <v>124</v>
      </c>
      <c r="AC18" s="122"/>
      <c r="AD18" s="123"/>
      <c r="AE18" s="124">
        <f>SUM(AE13:AE17)</f>
        <v>8200</v>
      </c>
      <c r="AF18" s="125">
        <f>SUM(AF13:AF17)</f>
        <v>0</v>
      </c>
      <c r="AG18" s="124">
        <f>SUM(AG13:AG17)</f>
        <v>500</v>
      </c>
      <c r="AH18" s="129">
        <f>SUM(AH13:AH17)</f>
        <v>0</v>
      </c>
    </row>
    <row r="19" spans="1:34" ht="16.5" customHeight="1">
      <c r="A19" s="73" t="s">
        <v>230</v>
      </c>
      <c r="B19" s="74"/>
      <c r="C19" s="74"/>
      <c r="D19" s="75"/>
      <c r="E19" s="101" t="s">
        <v>231</v>
      </c>
      <c r="F19" s="102"/>
      <c r="G19" s="103" t="s">
        <v>199</v>
      </c>
      <c r="H19" s="104">
        <v>2500</v>
      </c>
      <c r="I19" s="105"/>
      <c r="J19" s="104"/>
      <c r="K19" s="105"/>
      <c r="L19" s="106"/>
      <c r="M19" s="107"/>
      <c r="N19" s="101" t="s">
        <v>232</v>
      </c>
      <c r="O19" s="102"/>
      <c r="P19" s="103" t="s">
        <v>29</v>
      </c>
      <c r="Q19" s="104">
        <v>950</v>
      </c>
      <c r="R19" s="105"/>
      <c r="S19" s="104"/>
      <c r="T19" s="108"/>
      <c r="U19" s="101"/>
      <c r="V19" s="102"/>
      <c r="W19" s="103"/>
      <c r="X19" s="104"/>
      <c r="Y19" s="105"/>
      <c r="Z19" s="104"/>
      <c r="AA19" s="108"/>
      <c r="AB19" s="101" t="s">
        <v>233</v>
      </c>
      <c r="AC19" s="102"/>
      <c r="AD19" s="103" t="s">
        <v>137</v>
      </c>
      <c r="AE19" s="104">
        <v>6000</v>
      </c>
      <c r="AF19" s="105"/>
      <c r="AG19" s="104">
        <v>400</v>
      </c>
      <c r="AH19" s="108"/>
    </row>
    <row r="20" spans="1:34" ht="16.5" customHeight="1">
      <c r="A20" s="92">
        <v>2313</v>
      </c>
      <c r="B20" s="109"/>
      <c r="C20" s="109"/>
      <c r="D20" s="110"/>
      <c r="E20" s="84"/>
      <c r="F20" s="85"/>
      <c r="G20" s="86"/>
      <c r="H20" s="87"/>
      <c r="I20" s="88"/>
      <c r="J20" s="87"/>
      <c r="K20" s="88"/>
      <c r="L20" s="89"/>
      <c r="M20" s="100"/>
      <c r="N20" s="84" t="s">
        <v>234</v>
      </c>
      <c r="O20" s="85"/>
      <c r="P20" s="86" t="s">
        <v>235</v>
      </c>
      <c r="Q20" s="87">
        <v>250</v>
      </c>
      <c r="R20" s="88"/>
      <c r="S20" s="87"/>
      <c r="T20" s="91"/>
      <c r="U20" s="84"/>
      <c r="V20" s="85"/>
      <c r="W20" s="86"/>
      <c r="X20" s="87"/>
      <c r="Y20" s="88"/>
      <c r="Z20" s="87"/>
      <c r="AA20" s="91"/>
      <c r="AB20" s="84" t="s">
        <v>236</v>
      </c>
      <c r="AC20" s="85"/>
      <c r="AD20" s="86" t="s">
        <v>142</v>
      </c>
      <c r="AE20" s="87">
        <v>1450</v>
      </c>
      <c r="AF20" s="88"/>
      <c r="AG20" s="87">
        <v>50</v>
      </c>
      <c r="AH20" s="91"/>
    </row>
    <row r="21" spans="1:34" ht="16.5" customHeight="1">
      <c r="A21" s="93">
        <f>IF(C21&lt;&gt;0,"本紙","")</f>
      </c>
      <c r="B21" s="94"/>
      <c r="C21" s="95">
        <f>SUM(I24,R24,Y24,AF24)</f>
        <v>0</v>
      </c>
      <c r="D21" s="96"/>
      <c r="E21" s="84"/>
      <c r="F21" s="85"/>
      <c r="G21" s="86"/>
      <c r="H21" s="87"/>
      <c r="I21" s="88"/>
      <c r="J21" s="87"/>
      <c r="K21" s="88"/>
      <c r="L21" s="106"/>
      <c r="M21" s="107"/>
      <c r="N21" s="84"/>
      <c r="O21" s="85"/>
      <c r="P21" s="86"/>
      <c r="Q21" s="87"/>
      <c r="R21" s="88"/>
      <c r="S21" s="87"/>
      <c r="T21" s="91"/>
      <c r="U21" s="84"/>
      <c r="V21" s="85"/>
      <c r="W21" s="86"/>
      <c r="X21" s="87"/>
      <c r="Y21" s="88"/>
      <c r="Z21" s="87"/>
      <c r="AA21" s="91"/>
      <c r="AB21" s="84"/>
      <c r="AC21" s="85"/>
      <c r="AD21" s="86"/>
      <c r="AE21" s="87"/>
      <c r="AF21" s="88"/>
      <c r="AG21" s="87"/>
      <c r="AH21" s="91"/>
    </row>
    <row r="22" spans="1:34" ht="16.5" customHeight="1">
      <c r="A22" s="93">
        <f>IF(C22&lt;&gt;0,"日経","")</f>
      </c>
      <c r="B22" s="94"/>
      <c r="C22" s="95">
        <f>SUM(K24,T24,AA24,AH24)</f>
        <v>0</v>
      </c>
      <c r="D22" s="96"/>
      <c r="E22" s="84"/>
      <c r="F22" s="85"/>
      <c r="G22" s="86"/>
      <c r="H22" s="87"/>
      <c r="I22" s="88"/>
      <c r="J22" s="87"/>
      <c r="K22" s="88"/>
      <c r="L22" s="89"/>
      <c r="M22" s="90"/>
      <c r="N22" s="84"/>
      <c r="O22" s="85"/>
      <c r="P22" s="86"/>
      <c r="Q22" s="87"/>
      <c r="R22" s="88"/>
      <c r="S22" s="87"/>
      <c r="T22" s="91"/>
      <c r="U22" s="84"/>
      <c r="V22" s="85"/>
      <c r="W22" s="86"/>
      <c r="X22" s="87"/>
      <c r="Y22" s="88"/>
      <c r="Z22" s="87"/>
      <c r="AA22" s="91"/>
      <c r="AB22" s="84"/>
      <c r="AC22" s="85"/>
      <c r="AD22" s="86"/>
      <c r="AE22" s="87"/>
      <c r="AF22" s="88"/>
      <c r="AG22" s="87"/>
      <c r="AH22" s="91"/>
    </row>
    <row r="23" spans="1:34" ht="16.5" customHeight="1">
      <c r="A23" s="93">
        <f>IF(C23&lt;&gt;0,"計）","")</f>
      </c>
      <c r="B23" s="94"/>
      <c r="C23" s="95">
        <f>IF(C21&gt;0,IF(C22&gt;0,C21+C22,0),0)</f>
        <v>0</v>
      </c>
      <c r="D23" s="96"/>
      <c r="E23" s="84"/>
      <c r="F23" s="85"/>
      <c r="G23" s="86"/>
      <c r="H23" s="87"/>
      <c r="I23" s="88"/>
      <c r="J23" s="87"/>
      <c r="K23" s="88"/>
      <c r="L23" s="167"/>
      <c r="M23" s="168"/>
      <c r="N23" s="84"/>
      <c r="O23" s="85"/>
      <c r="P23" s="86"/>
      <c r="Q23" s="87"/>
      <c r="R23" s="88"/>
      <c r="S23" s="87"/>
      <c r="T23" s="91"/>
      <c r="U23" s="84"/>
      <c r="V23" s="85"/>
      <c r="W23" s="86"/>
      <c r="X23" s="87"/>
      <c r="Y23" s="88"/>
      <c r="Z23" s="87"/>
      <c r="AA23" s="91"/>
      <c r="AB23" s="84"/>
      <c r="AC23" s="85"/>
      <c r="AD23" s="86"/>
      <c r="AE23" s="87"/>
      <c r="AF23" s="88"/>
      <c r="AG23" s="87"/>
      <c r="AH23" s="91"/>
    </row>
    <row r="24" spans="1:34" ht="16.5" customHeight="1">
      <c r="A24" s="118">
        <f>SUM(H24,J24,Q24,S24,X24,Z24,AE24,AG24)</f>
        <v>11600</v>
      </c>
      <c r="B24" s="119"/>
      <c r="C24" s="119"/>
      <c r="D24" s="120"/>
      <c r="E24" s="121" t="s">
        <v>124</v>
      </c>
      <c r="F24" s="122"/>
      <c r="G24" s="123"/>
      <c r="H24" s="124">
        <f aca="true" t="shared" si="2" ref="H24:M24">SUM(H19:H23)</f>
        <v>2500</v>
      </c>
      <c r="I24" s="125">
        <f t="shared" si="2"/>
        <v>0</v>
      </c>
      <c r="J24" s="124">
        <f t="shared" si="2"/>
        <v>0</v>
      </c>
      <c r="K24" s="126">
        <f t="shared" si="2"/>
        <v>0</v>
      </c>
      <c r="L24" s="127">
        <f t="shared" si="2"/>
        <v>0</v>
      </c>
      <c r="M24" s="128">
        <f t="shared" si="2"/>
        <v>0</v>
      </c>
      <c r="N24" s="121" t="s">
        <v>124</v>
      </c>
      <c r="O24" s="122"/>
      <c r="P24" s="123"/>
      <c r="Q24" s="124">
        <f>SUM(Q19:Q23)</f>
        <v>1200</v>
      </c>
      <c r="R24" s="125">
        <f>SUM(R19:R23)</f>
        <v>0</v>
      </c>
      <c r="S24" s="124">
        <f>SUM(S19:S23)</f>
        <v>0</v>
      </c>
      <c r="T24" s="129">
        <f>SUM(T19:T23)</f>
        <v>0</v>
      </c>
      <c r="U24" s="121" t="s">
        <v>124</v>
      </c>
      <c r="V24" s="122"/>
      <c r="W24" s="123"/>
      <c r="X24" s="124">
        <f>SUM(X19:X23)</f>
        <v>0</v>
      </c>
      <c r="Y24" s="125">
        <f>SUM(Y19:Y23)</f>
        <v>0</v>
      </c>
      <c r="Z24" s="124">
        <f>SUM(Z19:Z23)</f>
        <v>0</v>
      </c>
      <c r="AA24" s="129">
        <f>SUM(AA19:AA23)</f>
        <v>0</v>
      </c>
      <c r="AB24" s="121" t="s">
        <v>124</v>
      </c>
      <c r="AC24" s="122"/>
      <c r="AD24" s="123"/>
      <c r="AE24" s="124">
        <f>SUM(AE19:AE23)</f>
        <v>7450</v>
      </c>
      <c r="AF24" s="125">
        <f>SUM(AF19:AF23)</f>
        <v>0</v>
      </c>
      <c r="AG24" s="124">
        <f>SUM(AG19:AG23)</f>
        <v>450</v>
      </c>
      <c r="AH24" s="129">
        <f>SUM(AH19:AH23)</f>
        <v>0</v>
      </c>
    </row>
    <row r="25" spans="1:34" ht="16.5" customHeight="1">
      <c r="A25" s="73" t="s">
        <v>237</v>
      </c>
      <c r="B25" s="74"/>
      <c r="C25" s="74"/>
      <c r="D25" s="75"/>
      <c r="E25" s="101"/>
      <c r="F25" s="102"/>
      <c r="G25" s="103"/>
      <c r="H25" s="104"/>
      <c r="I25" s="105"/>
      <c r="J25" s="104"/>
      <c r="K25" s="105"/>
      <c r="L25" s="106"/>
      <c r="M25" s="107"/>
      <c r="N25" s="101" t="s">
        <v>238</v>
      </c>
      <c r="O25" s="102"/>
      <c r="P25" s="103" t="s">
        <v>188</v>
      </c>
      <c r="Q25" s="104">
        <v>300</v>
      </c>
      <c r="R25" s="105"/>
      <c r="S25" s="104"/>
      <c r="T25" s="108"/>
      <c r="U25" s="101"/>
      <c r="V25" s="102"/>
      <c r="W25" s="103"/>
      <c r="X25" s="104"/>
      <c r="Y25" s="105"/>
      <c r="Z25" s="104"/>
      <c r="AA25" s="108"/>
      <c r="AB25" s="101" t="s">
        <v>239</v>
      </c>
      <c r="AC25" s="102"/>
      <c r="AD25" s="103" t="s">
        <v>190</v>
      </c>
      <c r="AE25" s="104">
        <v>2300</v>
      </c>
      <c r="AF25" s="105"/>
      <c r="AG25" s="104">
        <v>100</v>
      </c>
      <c r="AH25" s="108"/>
    </row>
    <row r="26" spans="1:34" ht="16.5" customHeight="1">
      <c r="A26" s="92">
        <v>2314</v>
      </c>
      <c r="B26" s="109"/>
      <c r="C26" s="109"/>
      <c r="D26" s="110"/>
      <c r="E26" s="84"/>
      <c r="F26" s="85"/>
      <c r="G26" s="86"/>
      <c r="H26" s="87"/>
      <c r="I26" s="88"/>
      <c r="J26" s="87"/>
      <c r="K26" s="88"/>
      <c r="L26" s="89"/>
      <c r="M26" s="90"/>
      <c r="N26" s="84"/>
      <c r="O26" s="85"/>
      <c r="P26" s="86"/>
      <c r="Q26" s="87"/>
      <c r="R26" s="88"/>
      <c r="S26" s="87"/>
      <c r="T26" s="91"/>
      <c r="U26" s="84"/>
      <c r="V26" s="85"/>
      <c r="W26" s="86"/>
      <c r="X26" s="87"/>
      <c r="Y26" s="88"/>
      <c r="Z26" s="87"/>
      <c r="AA26" s="91"/>
      <c r="AB26" s="84" t="s">
        <v>240</v>
      </c>
      <c r="AC26" s="85"/>
      <c r="AD26" s="86" t="s">
        <v>193</v>
      </c>
      <c r="AE26" s="87">
        <v>1350</v>
      </c>
      <c r="AF26" s="88"/>
      <c r="AG26" s="87">
        <v>50</v>
      </c>
      <c r="AH26" s="91"/>
    </row>
    <row r="27" spans="1:34" ht="16.5" customHeight="1">
      <c r="A27" s="93">
        <f>IF(C27&lt;&gt;0,"本紙","")</f>
      </c>
      <c r="B27" s="94"/>
      <c r="C27" s="95">
        <f>SUM(I30,R30,Y30,AF30)</f>
        <v>0</v>
      </c>
      <c r="D27" s="96"/>
      <c r="E27" s="84"/>
      <c r="F27" s="85"/>
      <c r="G27" s="86"/>
      <c r="H27" s="87"/>
      <c r="I27" s="88"/>
      <c r="J27" s="87"/>
      <c r="K27" s="88"/>
      <c r="L27" s="89"/>
      <c r="M27" s="90"/>
      <c r="N27" s="84"/>
      <c r="O27" s="85"/>
      <c r="P27" s="86"/>
      <c r="Q27" s="87"/>
      <c r="R27" s="88"/>
      <c r="S27" s="87"/>
      <c r="T27" s="91"/>
      <c r="U27" s="84"/>
      <c r="V27" s="85"/>
      <c r="W27" s="86"/>
      <c r="X27" s="87"/>
      <c r="Y27" s="88"/>
      <c r="Z27" s="87"/>
      <c r="AA27" s="91"/>
      <c r="AB27" s="84" t="s">
        <v>241</v>
      </c>
      <c r="AC27" s="85"/>
      <c r="AD27" s="86" t="s">
        <v>242</v>
      </c>
      <c r="AE27" s="87">
        <v>1450</v>
      </c>
      <c r="AF27" s="88"/>
      <c r="AG27" s="87">
        <v>50</v>
      </c>
      <c r="AH27" s="91"/>
    </row>
    <row r="28" spans="1:34" ht="16.5" customHeight="1">
      <c r="A28" s="93">
        <f>IF(C28&lt;&gt;0,"日経","")</f>
      </c>
      <c r="B28" s="94"/>
      <c r="C28" s="95">
        <f>SUM(K30,T30,AA30,AH30)</f>
        <v>0</v>
      </c>
      <c r="D28" s="96"/>
      <c r="E28" s="84"/>
      <c r="F28" s="85"/>
      <c r="G28" s="86"/>
      <c r="H28" s="87"/>
      <c r="I28" s="88"/>
      <c r="J28" s="87"/>
      <c r="K28" s="88"/>
      <c r="L28" s="167"/>
      <c r="M28" s="169"/>
      <c r="N28" s="84"/>
      <c r="O28" s="85"/>
      <c r="P28" s="86"/>
      <c r="Q28" s="87"/>
      <c r="R28" s="88"/>
      <c r="S28" s="87"/>
      <c r="T28" s="91"/>
      <c r="U28" s="84"/>
      <c r="V28" s="85"/>
      <c r="W28" s="86"/>
      <c r="X28" s="87"/>
      <c r="Y28" s="88"/>
      <c r="Z28" s="87"/>
      <c r="AA28" s="91"/>
      <c r="AB28" s="84"/>
      <c r="AC28" s="85"/>
      <c r="AD28" s="86"/>
      <c r="AE28" s="87"/>
      <c r="AF28" s="88"/>
      <c r="AG28" s="87"/>
      <c r="AH28" s="91"/>
    </row>
    <row r="29" spans="1:34" ht="16.5" customHeight="1">
      <c r="A29" s="93">
        <f>IF(C29&lt;&gt;0,"計）","")</f>
      </c>
      <c r="B29" s="94"/>
      <c r="C29" s="95">
        <f>IF(C27&gt;0,IF(C28&gt;0,C27+C28,0),0)</f>
        <v>0</v>
      </c>
      <c r="D29" s="96"/>
      <c r="E29" s="84"/>
      <c r="F29" s="85"/>
      <c r="G29" s="86"/>
      <c r="H29" s="87"/>
      <c r="I29" s="88"/>
      <c r="J29" s="87"/>
      <c r="K29" s="88"/>
      <c r="L29" s="89"/>
      <c r="M29" s="90"/>
      <c r="N29" s="84"/>
      <c r="O29" s="85"/>
      <c r="P29" s="86"/>
      <c r="Q29" s="87"/>
      <c r="R29" s="88"/>
      <c r="S29" s="87"/>
      <c r="T29" s="91"/>
      <c r="U29" s="84"/>
      <c r="V29" s="85"/>
      <c r="W29" s="86"/>
      <c r="X29" s="87"/>
      <c r="Y29" s="88"/>
      <c r="Z29" s="87"/>
      <c r="AA29" s="91"/>
      <c r="AB29" s="84"/>
      <c r="AC29" s="85"/>
      <c r="AD29" s="86"/>
      <c r="AE29" s="87"/>
      <c r="AF29" s="88"/>
      <c r="AG29" s="87"/>
      <c r="AH29" s="91"/>
    </row>
    <row r="30" spans="1:34" ht="16.5" customHeight="1">
      <c r="A30" s="118">
        <f>SUM(H30,J30,Q30,S30,X30,Z30,AE30,AG30)</f>
        <v>5600</v>
      </c>
      <c r="B30" s="119"/>
      <c r="C30" s="119"/>
      <c r="D30" s="120"/>
      <c r="E30" s="121" t="s">
        <v>124</v>
      </c>
      <c r="F30" s="122"/>
      <c r="G30" s="123"/>
      <c r="H30" s="124">
        <f aca="true" t="shared" si="3" ref="H30:M30">SUM(H25:H29)</f>
        <v>0</v>
      </c>
      <c r="I30" s="125">
        <f t="shared" si="3"/>
        <v>0</v>
      </c>
      <c r="J30" s="124">
        <f t="shared" si="3"/>
        <v>0</v>
      </c>
      <c r="K30" s="126">
        <f t="shared" si="3"/>
        <v>0</v>
      </c>
      <c r="L30" s="127">
        <f t="shared" si="3"/>
        <v>0</v>
      </c>
      <c r="M30" s="128">
        <f t="shared" si="3"/>
        <v>0</v>
      </c>
      <c r="N30" s="121" t="s">
        <v>124</v>
      </c>
      <c r="O30" s="122"/>
      <c r="P30" s="123"/>
      <c r="Q30" s="124">
        <f>SUM(Q25:Q29)</f>
        <v>300</v>
      </c>
      <c r="R30" s="125">
        <f>SUM(R25:R29)</f>
        <v>0</v>
      </c>
      <c r="S30" s="124">
        <f>SUM(S25:S29)</f>
        <v>0</v>
      </c>
      <c r="T30" s="129">
        <f>SUM(T25:T29)</f>
        <v>0</v>
      </c>
      <c r="U30" s="121" t="s">
        <v>124</v>
      </c>
      <c r="V30" s="122"/>
      <c r="W30" s="123"/>
      <c r="X30" s="124">
        <f>SUM(X25:X29)</f>
        <v>0</v>
      </c>
      <c r="Y30" s="125">
        <f>SUM(Y25:Y29)</f>
        <v>0</v>
      </c>
      <c r="Z30" s="124">
        <f>SUM(Z25:Z29)</f>
        <v>0</v>
      </c>
      <c r="AA30" s="129">
        <f>SUM(AA25:AA29)</f>
        <v>0</v>
      </c>
      <c r="AB30" s="121" t="s">
        <v>124</v>
      </c>
      <c r="AC30" s="122"/>
      <c r="AD30" s="123"/>
      <c r="AE30" s="124">
        <f>SUM(AE25:AE29)</f>
        <v>5100</v>
      </c>
      <c r="AF30" s="125">
        <f>SUM(AF25:AF29)</f>
        <v>0</v>
      </c>
      <c r="AG30" s="124">
        <f>SUM(AG25:AG29)</f>
        <v>200</v>
      </c>
      <c r="AH30" s="129">
        <f>SUM(AH25:AH29)</f>
        <v>0</v>
      </c>
    </row>
    <row r="31" spans="1:34" ht="16.5" customHeight="1">
      <c r="A31" s="164" t="s">
        <v>243</v>
      </c>
      <c r="B31" s="165"/>
      <c r="C31" s="165"/>
      <c r="D31" s="166"/>
      <c r="E31" s="101" t="s">
        <v>244</v>
      </c>
      <c r="F31" s="102"/>
      <c r="G31" s="103" t="s">
        <v>137</v>
      </c>
      <c r="H31" s="104">
        <v>1050</v>
      </c>
      <c r="I31" s="105"/>
      <c r="J31" s="104"/>
      <c r="K31" s="105"/>
      <c r="L31" s="106"/>
      <c r="M31" s="107"/>
      <c r="N31" s="101" t="s">
        <v>244</v>
      </c>
      <c r="O31" s="102"/>
      <c r="P31" s="103" t="s">
        <v>183</v>
      </c>
      <c r="Q31" s="104">
        <v>1550</v>
      </c>
      <c r="R31" s="105"/>
      <c r="S31" s="104">
        <v>250</v>
      </c>
      <c r="T31" s="108"/>
      <c r="U31" s="101"/>
      <c r="V31" s="102"/>
      <c r="W31" s="103"/>
      <c r="X31" s="104"/>
      <c r="Y31" s="105"/>
      <c r="Z31" s="104"/>
      <c r="AA31" s="108"/>
      <c r="AB31" s="101" t="s">
        <v>245</v>
      </c>
      <c r="AC31" s="102"/>
      <c r="AD31" s="103" t="s">
        <v>188</v>
      </c>
      <c r="AE31" s="104">
        <v>1150</v>
      </c>
      <c r="AF31" s="105"/>
      <c r="AG31" s="104"/>
      <c r="AH31" s="108"/>
    </row>
    <row r="32" spans="1:34" ht="16.5" customHeight="1">
      <c r="A32" s="92">
        <v>2320</v>
      </c>
      <c r="B32" s="109"/>
      <c r="C32" s="109"/>
      <c r="D32" s="110"/>
      <c r="E32" s="84" t="s">
        <v>246</v>
      </c>
      <c r="F32" s="85"/>
      <c r="G32" s="86" t="s">
        <v>142</v>
      </c>
      <c r="H32" s="87">
        <v>800</v>
      </c>
      <c r="I32" s="88"/>
      <c r="J32" s="87"/>
      <c r="K32" s="88"/>
      <c r="L32" s="89"/>
      <c r="M32" s="90"/>
      <c r="N32" s="84"/>
      <c r="O32" s="85"/>
      <c r="P32" s="86"/>
      <c r="Q32" s="87"/>
      <c r="R32" s="88"/>
      <c r="S32" s="87"/>
      <c r="T32" s="91"/>
      <c r="U32" s="84"/>
      <c r="V32" s="85"/>
      <c r="W32" s="86"/>
      <c r="X32" s="87"/>
      <c r="Y32" s="88"/>
      <c r="Z32" s="87"/>
      <c r="AA32" s="91"/>
      <c r="AB32" s="84" t="s">
        <v>247</v>
      </c>
      <c r="AC32" s="85"/>
      <c r="AD32" s="86" t="s">
        <v>235</v>
      </c>
      <c r="AE32" s="87">
        <v>1400</v>
      </c>
      <c r="AF32" s="88"/>
      <c r="AG32" s="87"/>
      <c r="AH32" s="91"/>
    </row>
    <row r="33" spans="1:34" ht="16.5" customHeight="1">
      <c r="A33" s="93">
        <f>IF(C33&lt;&gt;0,"本紙","")</f>
      </c>
      <c r="B33" s="94"/>
      <c r="C33" s="95">
        <f>SUM(I36,R36,Y36,AF36)</f>
        <v>0</v>
      </c>
      <c r="D33" s="96"/>
      <c r="E33" s="84"/>
      <c r="F33" s="85"/>
      <c r="G33" s="86"/>
      <c r="H33" s="87"/>
      <c r="I33" s="88"/>
      <c r="J33" s="87"/>
      <c r="K33" s="88"/>
      <c r="L33" s="89"/>
      <c r="M33" s="90"/>
      <c r="N33" s="84"/>
      <c r="O33" s="85"/>
      <c r="P33" s="86"/>
      <c r="Q33" s="87"/>
      <c r="R33" s="88"/>
      <c r="S33" s="87"/>
      <c r="T33" s="91"/>
      <c r="U33" s="84"/>
      <c r="V33" s="85"/>
      <c r="W33" s="86"/>
      <c r="X33" s="87"/>
      <c r="Y33" s="88"/>
      <c r="Z33" s="87"/>
      <c r="AA33" s="91"/>
      <c r="AB33" s="84" t="s">
        <v>248</v>
      </c>
      <c r="AC33" s="85"/>
      <c r="AD33" s="86" t="s">
        <v>185</v>
      </c>
      <c r="AE33" s="87">
        <v>4700</v>
      </c>
      <c r="AF33" s="88"/>
      <c r="AG33" s="87"/>
      <c r="AH33" s="91"/>
    </row>
    <row r="34" spans="1:34" ht="16.5" customHeight="1">
      <c r="A34" s="93">
        <f>IF(C34&lt;&gt;0,"日経","")</f>
      </c>
      <c r="B34" s="94"/>
      <c r="C34" s="95">
        <f>SUM(K36,T36,AA36,AH36)</f>
        <v>0</v>
      </c>
      <c r="D34" s="96"/>
      <c r="E34" s="84"/>
      <c r="F34" s="85"/>
      <c r="G34" s="86"/>
      <c r="H34" s="87"/>
      <c r="I34" s="88"/>
      <c r="J34" s="87"/>
      <c r="K34" s="88"/>
      <c r="L34" s="89"/>
      <c r="M34" s="90"/>
      <c r="N34" s="84"/>
      <c r="O34" s="85"/>
      <c r="P34" s="86"/>
      <c r="Q34" s="87"/>
      <c r="R34" s="88"/>
      <c r="S34" s="87"/>
      <c r="T34" s="91"/>
      <c r="U34" s="84"/>
      <c r="V34" s="85"/>
      <c r="W34" s="86"/>
      <c r="X34" s="87"/>
      <c r="Y34" s="88"/>
      <c r="Z34" s="87"/>
      <c r="AA34" s="91"/>
      <c r="AB34" s="84"/>
      <c r="AC34" s="85"/>
      <c r="AD34" s="86"/>
      <c r="AE34" s="87"/>
      <c r="AF34" s="88"/>
      <c r="AG34" s="87"/>
      <c r="AH34" s="91"/>
    </row>
    <row r="35" spans="1:34" ht="16.5" customHeight="1">
      <c r="A35" s="93">
        <f>IF(C35&lt;&gt;0,"計）","")</f>
      </c>
      <c r="B35" s="94"/>
      <c r="C35" s="95">
        <f>IF(C33&gt;0,IF(C34&gt;0,C33+C34,0),0)</f>
        <v>0</v>
      </c>
      <c r="D35" s="96"/>
      <c r="E35" s="84"/>
      <c r="F35" s="85"/>
      <c r="G35" s="86"/>
      <c r="H35" s="87"/>
      <c r="I35" s="88"/>
      <c r="J35" s="87"/>
      <c r="K35" s="88"/>
      <c r="L35" s="167"/>
      <c r="M35" s="169"/>
      <c r="N35" s="84"/>
      <c r="O35" s="85"/>
      <c r="P35" s="86"/>
      <c r="Q35" s="87"/>
      <c r="R35" s="88"/>
      <c r="S35" s="87"/>
      <c r="T35" s="91"/>
      <c r="U35" s="84"/>
      <c r="V35" s="85"/>
      <c r="W35" s="86"/>
      <c r="X35" s="87"/>
      <c r="Y35" s="88"/>
      <c r="Z35" s="87"/>
      <c r="AA35" s="91"/>
      <c r="AB35" s="84"/>
      <c r="AC35" s="85"/>
      <c r="AD35" s="86"/>
      <c r="AE35" s="87"/>
      <c r="AF35" s="88"/>
      <c r="AG35" s="87"/>
      <c r="AH35" s="91"/>
    </row>
    <row r="36" spans="1:34" ht="16.5" customHeight="1">
      <c r="A36" s="118">
        <f>SUM(H36,J36,Q36,S36,X36,Z36,AE36,AG36)</f>
        <v>10900</v>
      </c>
      <c r="B36" s="119"/>
      <c r="C36" s="119"/>
      <c r="D36" s="120"/>
      <c r="E36" s="121" t="s">
        <v>124</v>
      </c>
      <c r="F36" s="122"/>
      <c r="G36" s="123"/>
      <c r="H36" s="124">
        <f aca="true" t="shared" si="4" ref="H36:M36">SUM(H31:H35)</f>
        <v>1850</v>
      </c>
      <c r="I36" s="125">
        <f t="shared" si="4"/>
        <v>0</v>
      </c>
      <c r="J36" s="124">
        <f t="shared" si="4"/>
        <v>0</v>
      </c>
      <c r="K36" s="126">
        <f t="shared" si="4"/>
        <v>0</v>
      </c>
      <c r="L36" s="127">
        <f t="shared" si="4"/>
        <v>0</v>
      </c>
      <c r="M36" s="128">
        <f t="shared" si="4"/>
        <v>0</v>
      </c>
      <c r="N36" s="121" t="s">
        <v>124</v>
      </c>
      <c r="O36" s="122"/>
      <c r="P36" s="123"/>
      <c r="Q36" s="124">
        <f>SUM(Q31:Q35)</f>
        <v>1550</v>
      </c>
      <c r="R36" s="125">
        <f>SUM(R31:R35)</f>
        <v>0</v>
      </c>
      <c r="S36" s="124">
        <f>SUM(S31:S35)</f>
        <v>250</v>
      </c>
      <c r="T36" s="129">
        <f>SUM(T31:T35)</f>
        <v>0</v>
      </c>
      <c r="U36" s="121" t="s">
        <v>124</v>
      </c>
      <c r="V36" s="122"/>
      <c r="W36" s="123"/>
      <c r="X36" s="124">
        <f>SUM(X31:X35)</f>
        <v>0</v>
      </c>
      <c r="Y36" s="125">
        <f>SUM(Y31:Y35)</f>
        <v>0</v>
      </c>
      <c r="Z36" s="124">
        <f>SUM(Z31:Z35)</f>
        <v>0</v>
      </c>
      <c r="AA36" s="129">
        <f>SUM(AA31:AA35)</f>
        <v>0</v>
      </c>
      <c r="AB36" s="121" t="s">
        <v>124</v>
      </c>
      <c r="AC36" s="122"/>
      <c r="AD36" s="123"/>
      <c r="AE36" s="124">
        <f>SUM(AE31:AE35)</f>
        <v>7250</v>
      </c>
      <c r="AF36" s="125">
        <f>SUM(AF31:AF35)</f>
        <v>0</v>
      </c>
      <c r="AG36" s="124">
        <f>SUM(AG31:AG35)</f>
        <v>0</v>
      </c>
      <c r="AH36" s="129">
        <f>SUM(AH31:AH35)</f>
        <v>0</v>
      </c>
    </row>
    <row r="37" spans="1:34" ht="16.5" customHeight="1">
      <c r="A37" s="164" t="s">
        <v>249</v>
      </c>
      <c r="B37" s="165"/>
      <c r="C37" s="165"/>
      <c r="D37" s="166"/>
      <c r="E37" s="101" t="s">
        <v>250</v>
      </c>
      <c r="F37" s="102"/>
      <c r="G37" s="103" t="s">
        <v>29</v>
      </c>
      <c r="H37" s="104">
        <v>300</v>
      </c>
      <c r="I37" s="105"/>
      <c r="J37" s="104"/>
      <c r="K37" s="105"/>
      <c r="L37" s="106"/>
      <c r="M37" s="107"/>
      <c r="N37" s="101"/>
      <c r="O37" s="102"/>
      <c r="P37" s="103"/>
      <c r="Q37" s="104"/>
      <c r="R37" s="105"/>
      <c r="S37" s="104"/>
      <c r="T37" s="108"/>
      <c r="U37" s="101"/>
      <c r="V37" s="102"/>
      <c r="W37" s="103"/>
      <c r="X37" s="104"/>
      <c r="Y37" s="105"/>
      <c r="Z37" s="104"/>
      <c r="AA37" s="108"/>
      <c r="AB37" s="101" t="s">
        <v>251</v>
      </c>
      <c r="AC37" s="102"/>
      <c r="AD37" s="103" t="s">
        <v>252</v>
      </c>
      <c r="AE37" s="104">
        <v>750</v>
      </c>
      <c r="AF37" s="105"/>
      <c r="AG37" s="104">
        <v>50</v>
      </c>
      <c r="AH37" s="108"/>
    </row>
    <row r="38" spans="1:34" ht="16.5" customHeight="1">
      <c r="A38" s="92">
        <v>2319</v>
      </c>
      <c r="B38" s="109"/>
      <c r="C38" s="109"/>
      <c r="D38" s="110"/>
      <c r="E38" s="84"/>
      <c r="F38" s="85"/>
      <c r="G38" s="86"/>
      <c r="H38" s="87"/>
      <c r="I38" s="88"/>
      <c r="J38" s="87"/>
      <c r="K38" s="88"/>
      <c r="L38" s="89"/>
      <c r="M38" s="90"/>
      <c r="N38" s="84"/>
      <c r="O38" s="85"/>
      <c r="P38" s="86"/>
      <c r="Q38" s="87"/>
      <c r="R38" s="88"/>
      <c r="S38" s="87"/>
      <c r="T38" s="91"/>
      <c r="U38" s="84"/>
      <c r="V38" s="85"/>
      <c r="W38" s="86"/>
      <c r="X38" s="87"/>
      <c r="Y38" s="88"/>
      <c r="Z38" s="87"/>
      <c r="AA38" s="91"/>
      <c r="AB38" s="84"/>
      <c r="AC38" s="85"/>
      <c r="AD38" s="86"/>
      <c r="AE38" s="87"/>
      <c r="AF38" s="88"/>
      <c r="AG38" s="87"/>
      <c r="AH38" s="91"/>
    </row>
    <row r="39" spans="1:34" ht="16.5" customHeight="1">
      <c r="A39" s="93">
        <f>IF(C39&lt;&gt;0,"本紙","")</f>
      </c>
      <c r="B39" s="94"/>
      <c r="C39" s="95">
        <f>SUM(I42,R42,Y42,AF42)</f>
        <v>0</v>
      </c>
      <c r="D39" s="96"/>
      <c r="E39" s="84"/>
      <c r="F39" s="85"/>
      <c r="G39" s="86"/>
      <c r="H39" s="87"/>
      <c r="I39" s="88"/>
      <c r="J39" s="87"/>
      <c r="K39" s="88"/>
      <c r="L39" s="89"/>
      <c r="M39" s="90"/>
      <c r="N39" s="84"/>
      <c r="O39" s="85"/>
      <c r="P39" s="86"/>
      <c r="Q39" s="87"/>
      <c r="R39" s="88"/>
      <c r="S39" s="87"/>
      <c r="T39" s="91"/>
      <c r="U39" s="84"/>
      <c r="V39" s="85"/>
      <c r="W39" s="86"/>
      <c r="X39" s="87"/>
      <c r="Y39" s="88"/>
      <c r="Z39" s="87"/>
      <c r="AA39" s="91"/>
      <c r="AB39" s="84"/>
      <c r="AC39" s="85"/>
      <c r="AD39" s="86"/>
      <c r="AE39" s="87"/>
      <c r="AF39" s="88"/>
      <c r="AG39" s="87"/>
      <c r="AH39" s="91"/>
    </row>
    <row r="40" spans="1:34" ht="16.5" customHeight="1">
      <c r="A40" s="93">
        <f>IF(C40&lt;&gt;0,"日経","")</f>
      </c>
      <c r="B40" s="94"/>
      <c r="C40" s="95">
        <f>SUM(K42,T42,AA42,AH42)</f>
        <v>0</v>
      </c>
      <c r="D40" s="96"/>
      <c r="E40" s="84"/>
      <c r="F40" s="85"/>
      <c r="G40" s="86"/>
      <c r="H40" s="87"/>
      <c r="I40" s="88"/>
      <c r="J40" s="87"/>
      <c r="K40" s="88"/>
      <c r="L40" s="89"/>
      <c r="M40" s="90"/>
      <c r="N40" s="84"/>
      <c r="O40" s="85"/>
      <c r="P40" s="86"/>
      <c r="Q40" s="87"/>
      <c r="R40" s="88"/>
      <c r="S40" s="87"/>
      <c r="T40" s="91"/>
      <c r="U40" s="84"/>
      <c r="V40" s="85"/>
      <c r="W40" s="86"/>
      <c r="X40" s="87"/>
      <c r="Y40" s="88"/>
      <c r="Z40" s="87"/>
      <c r="AA40" s="91"/>
      <c r="AB40" s="84"/>
      <c r="AC40" s="85"/>
      <c r="AD40" s="86"/>
      <c r="AE40" s="87"/>
      <c r="AF40" s="88"/>
      <c r="AG40" s="87"/>
      <c r="AH40" s="91"/>
    </row>
    <row r="41" spans="1:34" ht="16.5" customHeight="1">
      <c r="A41" s="93">
        <f>IF(C41&lt;&gt;0,"計）","")</f>
      </c>
      <c r="B41" s="94"/>
      <c r="C41" s="95">
        <f>IF(C39&gt;0,IF(C40&gt;0,C39+C40,0),0)</f>
        <v>0</v>
      </c>
      <c r="D41" s="96"/>
      <c r="E41" s="84"/>
      <c r="F41" s="85"/>
      <c r="G41" s="86"/>
      <c r="H41" s="87"/>
      <c r="I41" s="88"/>
      <c r="J41" s="87"/>
      <c r="K41" s="88"/>
      <c r="L41" s="89"/>
      <c r="M41" s="90"/>
      <c r="N41" s="84"/>
      <c r="O41" s="85"/>
      <c r="P41" s="86"/>
      <c r="Q41" s="87"/>
      <c r="R41" s="88"/>
      <c r="S41" s="87"/>
      <c r="T41" s="91"/>
      <c r="U41" s="84"/>
      <c r="V41" s="85"/>
      <c r="W41" s="86"/>
      <c r="X41" s="87"/>
      <c r="Y41" s="88"/>
      <c r="Z41" s="87"/>
      <c r="AA41" s="91"/>
      <c r="AB41" s="84"/>
      <c r="AC41" s="85"/>
      <c r="AD41" s="86"/>
      <c r="AE41" s="87"/>
      <c r="AF41" s="88"/>
      <c r="AG41" s="87"/>
      <c r="AH41" s="91"/>
    </row>
    <row r="42" spans="1:34" ht="16.5" customHeight="1">
      <c r="A42" s="118">
        <f>SUM(H42,J42,Q42,S42,X42,Z42,AE42,AG42)</f>
        <v>1100</v>
      </c>
      <c r="B42" s="119"/>
      <c r="C42" s="119"/>
      <c r="D42" s="120"/>
      <c r="E42" s="121" t="s">
        <v>124</v>
      </c>
      <c r="F42" s="122"/>
      <c r="G42" s="123"/>
      <c r="H42" s="124">
        <f aca="true" t="shared" si="5" ref="H42:M42">SUM(H37:H41)</f>
        <v>300</v>
      </c>
      <c r="I42" s="125">
        <f t="shared" si="5"/>
        <v>0</v>
      </c>
      <c r="J42" s="124">
        <f t="shared" si="5"/>
        <v>0</v>
      </c>
      <c r="K42" s="126">
        <f t="shared" si="5"/>
        <v>0</v>
      </c>
      <c r="L42" s="127">
        <f t="shared" si="5"/>
        <v>0</v>
      </c>
      <c r="M42" s="128">
        <f t="shared" si="5"/>
        <v>0</v>
      </c>
      <c r="N42" s="121" t="s">
        <v>124</v>
      </c>
      <c r="O42" s="122"/>
      <c r="P42" s="123"/>
      <c r="Q42" s="124">
        <f>SUM(Q37:Q41)</f>
        <v>0</v>
      </c>
      <c r="R42" s="125">
        <f>SUM(R37:R41)</f>
        <v>0</v>
      </c>
      <c r="S42" s="124">
        <f>SUM(S37:S41)</f>
        <v>0</v>
      </c>
      <c r="T42" s="129">
        <f>SUM(T37:T41)</f>
        <v>0</v>
      </c>
      <c r="U42" s="121" t="s">
        <v>124</v>
      </c>
      <c r="V42" s="122"/>
      <c r="W42" s="123"/>
      <c r="X42" s="124">
        <f>SUM(X37:X41)</f>
        <v>0</v>
      </c>
      <c r="Y42" s="125">
        <f>SUM(Y37:Y41)</f>
        <v>0</v>
      </c>
      <c r="Z42" s="124">
        <f>SUM(Z37:Z41)</f>
        <v>0</v>
      </c>
      <c r="AA42" s="129">
        <f>SUM(AA37:AA41)</f>
        <v>0</v>
      </c>
      <c r="AB42" s="121" t="s">
        <v>124</v>
      </c>
      <c r="AC42" s="122"/>
      <c r="AD42" s="123"/>
      <c r="AE42" s="124">
        <f>SUM(AE37:AE41)</f>
        <v>750</v>
      </c>
      <c r="AF42" s="125">
        <f>SUM(AF37:AF41)</f>
        <v>0</v>
      </c>
      <c r="AG42" s="124">
        <f>SUM(AG37:AG41)</f>
        <v>50</v>
      </c>
      <c r="AH42" s="129">
        <f>SUM(AH37:AH41)</f>
        <v>0</v>
      </c>
    </row>
    <row r="43" spans="1:34" s="144" customFormat="1" ht="16.5" customHeight="1">
      <c r="A43" s="130" t="s">
        <v>125</v>
      </c>
      <c r="B43" s="131"/>
      <c r="C43" s="131"/>
      <c r="D43" s="132"/>
      <c r="E43" s="133">
        <f>I43+K43+R43+T43+Y43+AA43+AF43+AH43</f>
        <v>0</v>
      </c>
      <c r="F43" s="134"/>
      <c r="G43" s="135"/>
      <c r="H43" s="136"/>
      <c r="I43" s="137">
        <f>SUM(I42,I36,I30,I24,I18,I12)</f>
        <v>0</v>
      </c>
      <c r="J43" s="138"/>
      <c r="K43" s="139">
        <f>SUM(K42,K36,K30,K24,K18,K12)</f>
        <v>0</v>
      </c>
      <c r="L43" s="140"/>
      <c r="M43" s="141">
        <f>SUM(M42,M36,M30,M24,M18,M12)</f>
        <v>0</v>
      </c>
      <c r="N43" s="142"/>
      <c r="O43" s="134"/>
      <c r="P43" s="135"/>
      <c r="Q43" s="136"/>
      <c r="R43" s="137">
        <f>SUM(R42,R36,R30,R24,R18,R12)</f>
        <v>0</v>
      </c>
      <c r="S43" s="138"/>
      <c r="T43" s="143">
        <f>SUM(T42,T36,T30,T24,T18,T12)</f>
        <v>0</v>
      </c>
      <c r="U43" s="142"/>
      <c r="V43" s="134"/>
      <c r="W43" s="135"/>
      <c r="X43" s="136"/>
      <c r="Y43" s="137">
        <f>SUM(Y42,Y36,Y30,Y24,Y18,Y12)</f>
        <v>0</v>
      </c>
      <c r="Z43" s="138"/>
      <c r="AA43" s="143">
        <f>SUM(AA42,AA36,AA30,AA24,AA18,AA12)</f>
        <v>0</v>
      </c>
      <c r="AB43" s="142"/>
      <c r="AC43" s="134"/>
      <c r="AD43" s="135"/>
      <c r="AE43" s="136"/>
      <c r="AF43" s="137">
        <f>SUM(AF42,AF36,AF30,AF24,AF18,AF12)</f>
        <v>0</v>
      </c>
      <c r="AG43" s="138"/>
      <c r="AH43" s="143">
        <f>SUM(AH42,AH36,AH30,AH24,AH18,AH12)</f>
        <v>0</v>
      </c>
    </row>
    <row r="44" spans="1:34" s="151" customFormat="1" ht="12.75" customHeight="1">
      <c r="A44" s="145" t="s">
        <v>126</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6" t="s">
        <v>127</v>
      </c>
      <c r="AC44" s="147"/>
      <c r="AD44" s="147"/>
      <c r="AE44" s="147"/>
      <c r="AF44" s="147"/>
      <c r="AG44" s="146"/>
      <c r="AH44" s="148" t="s">
        <v>128</v>
      </c>
    </row>
    <row r="45" spans="1:34" s="151" customFormat="1" ht="12.75" customHeight="1">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46" t="s">
        <v>129</v>
      </c>
      <c r="AC45" s="153"/>
      <c r="AD45" s="153"/>
      <c r="AE45" s="153"/>
      <c r="AF45" s="153"/>
      <c r="AG45" s="146"/>
      <c r="AH45" s="148" t="s">
        <v>130</v>
      </c>
    </row>
    <row r="46" spans="1:34" ht="12.75" customHeight="1">
      <c r="A46" s="154" t="s">
        <v>131</v>
      </c>
      <c r="AA46" s="149"/>
      <c r="AB46" s="146" t="s">
        <v>132</v>
      </c>
      <c r="AC46" s="146"/>
      <c r="AD46" s="146"/>
      <c r="AE46" s="146"/>
      <c r="AF46" s="146"/>
      <c r="AG46" s="146"/>
      <c r="AH46" s="148"/>
    </row>
    <row r="47" spans="31:34" ht="13.5">
      <c r="AE47" s="149"/>
      <c r="AF47" s="149"/>
      <c r="AG47" s="149"/>
      <c r="AH47" s="149"/>
    </row>
    <row r="48" spans="31:34" ht="13.5">
      <c r="AE48" s="149"/>
      <c r="AF48" s="149"/>
      <c r="AG48" s="149"/>
      <c r="AH48" s="149"/>
    </row>
    <row r="49" ht="10.5" customHeight="1"/>
    <row r="51" ht="10.5" customHeight="1"/>
  </sheetData>
  <sheetProtection/>
  <mergeCells count="92">
    <mergeCell ref="A42:D42"/>
    <mergeCell ref="A43:D43"/>
    <mergeCell ref="A44:AA45"/>
    <mergeCell ref="A38:D38"/>
    <mergeCell ref="A39:B39"/>
    <mergeCell ref="C39:D39"/>
    <mergeCell ref="A40:B40"/>
    <mergeCell ref="C40:D40"/>
    <mergeCell ref="A41:B41"/>
    <mergeCell ref="C41:D41"/>
    <mergeCell ref="A34:B34"/>
    <mergeCell ref="C34:D34"/>
    <mergeCell ref="A35:B35"/>
    <mergeCell ref="C35:D35"/>
    <mergeCell ref="A36:D36"/>
    <mergeCell ref="A37:D37"/>
    <mergeCell ref="A29:B29"/>
    <mergeCell ref="C29:D29"/>
    <mergeCell ref="A30:D30"/>
    <mergeCell ref="A31:D31"/>
    <mergeCell ref="A32:D32"/>
    <mergeCell ref="A33:B33"/>
    <mergeCell ref="C33:D33"/>
    <mergeCell ref="A24:D24"/>
    <mergeCell ref="A25:D25"/>
    <mergeCell ref="A26:D26"/>
    <mergeCell ref="A27:B27"/>
    <mergeCell ref="C27:D27"/>
    <mergeCell ref="A28:B28"/>
    <mergeCell ref="C28:D28"/>
    <mergeCell ref="A20:D20"/>
    <mergeCell ref="A21:B21"/>
    <mergeCell ref="C21:D21"/>
    <mergeCell ref="A22:B22"/>
    <mergeCell ref="C22:D22"/>
    <mergeCell ref="A23:B23"/>
    <mergeCell ref="C23:D23"/>
    <mergeCell ref="A16:B16"/>
    <mergeCell ref="C16:D16"/>
    <mergeCell ref="A17:B17"/>
    <mergeCell ref="C17:D17"/>
    <mergeCell ref="A18:D18"/>
    <mergeCell ref="A19:D19"/>
    <mergeCell ref="A11:B11"/>
    <mergeCell ref="C11:D11"/>
    <mergeCell ref="A12:D12"/>
    <mergeCell ref="A13:D13"/>
    <mergeCell ref="A14:D14"/>
    <mergeCell ref="A15:B15"/>
    <mergeCell ref="C15:D15"/>
    <mergeCell ref="A7:D7"/>
    <mergeCell ref="A8:D8"/>
    <mergeCell ref="A9:B9"/>
    <mergeCell ref="C9:D9"/>
    <mergeCell ref="A10:B10"/>
    <mergeCell ref="C10:D10"/>
    <mergeCell ref="U6:V6"/>
    <mergeCell ref="X6:Y6"/>
    <mergeCell ref="Z6:AA6"/>
    <mergeCell ref="AB6:AC6"/>
    <mergeCell ref="AE6:AF6"/>
    <mergeCell ref="AG6:AH6"/>
    <mergeCell ref="V4:AA5"/>
    <mergeCell ref="AB4:AB5"/>
    <mergeCell ref="AC4:AH5"/>
    <mergeCell ref="A6:D6"/>
    <mergeCell ref="E6:F6"/>
    <mergeCell ref="H6:I6"/>
    <mergeCell ref="J6:K6"/>
    <mergeCell ref="N6:O6"/>
    <mergeCell ref="Q6:R6"/>
    <mergeCell ref="S6:T6"/>
    <mergeCell ref="E4:E5"/>
    <mergeCell ref="F4:K5"/>
    <mergeCell ref="L4:M5"/>
    <mergeCell ref="N4:N5"/>
    <mergeCell ref="O4:T5"/>
    <mergeCell ref="U4:U5"/>
    <mergeCell ref="AB2:AB3"/>
    <mergeCell ref="AC2:AH3"/>
    <mergeCell ref="D3:F3"/>
    <mergeCell ref="G3:M3"/>
    <mergeCell ref="O3:Q3"/>
    <mergeCell ref="S3:T3"/>
    <mergeCell ref="V3:Y3"/>
    <mergeCell ref="Z3:AA3"/>
    <mergeCell ref="A2:C3"/>
    <mergeCell ref="D2:F2"/>
    <mergeCell ref="G2:M2"/>
    <mergeCell ref="O2:T2"/>
    <mergeCell ref="V2:Y2"/>
    <mergeCell ref="Z2:AA2"/>
  </mergeCells>
  <conditionalFormatting sqref="I7">
    <cfRule type="expression" priority="1" dxfId="248" stopIfTrue="1">
      <formula>$H$7&lt;$I$7</formula>
    </cfRule>
  </conditionalFormatting>
  <conditionalFormatting sqref="I8">
    <cfRule type="expression" priority="2" dxfId="248" stopIfTrue="1">
      <formula>$H$8&lt;$I$8</formula>
    </cfRule>
  </conditionalFormatting>
  <conditionalFormatting sqref="AF7">
    <cfRule type="expression" priority="3" dxfId="248" stopIfTrue="1">
      <formula>$AE$7&lt;$AF$7</formula>
    </cfRule>
  </conditionalFormatting>
  <conditionalFormatting sqref="AH7">
    <cfRule type="expression" priority="4" dxfId="248" stopIfTrue="1">
      <formula>$AG$7&lt;$AH$7</formula>
    </cfRule>
  </conditionalFormatting>
  <conditionalFormatting sqref="AF8">
    <cfRule type="expression" priority="5" dxfId="248" stopIfTrue="1">
      <formula>$AE$8&lt;$AF$8</formula>
    </cfRule>
  </conditionalFormatting>
  <conditionalFormatting sqref="AH8">
    <cfRule type="expression" priority="6" dxfId="248" stopIfTrue="1">
      <formula>$AG$8&lt;$AH$8</formula>
    </cfRule>
  </conditionalFormatting>
  <conditionalFormatting sqref="AF9">
    <cfRule type="expression" priority="7" dxfId="248" stopIfTrue="1">
      <formula>$AE$9&lt;$AF$9</formula>
    </cfRule>
  </conditionalFormatting>
  <conditionalFormatting sqref="AH9">
    <cfRule type="expression" priority="8" dxfId="248" stopIfTrue="1">
      <formula>$AG$9&lt;$AH$9</formula>
    </cfRule>
  </conditionalFormatting>
  <conditionalFormatting sqref="I13">
    <cfRule type="expression" priority="9" dxfId="248" stopIfTrue="1">
      <formula>$H$13&lt;$I$13</formula>
    </cfRule>
  </conditionalFormatting>
  <conditionalFormatting sqref="R13">
    <cfRule type="expression" priority="10" dxfId="248" stopIfTrue="1">
      <formula>$Q$13&lt;$R$13</formula>
    </cfRule>
  </conditionalFormatting>
  <conditionalFormatting sqref="Y13">
    <cfRule type="expression" priority="11" dxfId="248" stopIfTrue="1">
      <formula>$X$13&lt;$Y$13</formula>
    </cfRule>
  </conditionalFormatting>
  <conditionalFormatting sqref="AF13">
    <cfRule type="expression" priority="12" dxfId="248" stopIfTrue="1">
      <formula>$AE$13&lt;$AF$13</formula>
    </cfRule>
  </conditionalFormatting>
  <conditionalFormatting sqref="AH13">
    <cfRule type="expression" priority="13" dxfId="248" stopIfTrue="1">
      <formula>$AG$13&lt;$AH$13</formula>
    </cfRule>
  </conditionalFormatting>
  <conditionalFormatting sqref="AF14">
    <cfRule type="expression" priority="14" dxfId="248" stopIfTrue="1">
      <formula>$AE$14&lt;$AF$14</formula>
    </cfRule>
  </conditionalFormatting>
  <conditionalFormatting sqref="AH14">
    <cfRule type="expression" priority="15" dxfId="248" stopIfTrue="1">
      <formula>$AG$14&lt;$AH$14</formula>
    </cfRule>
  </conditionalFormatting>
  <conditionalFormatting sqref="I19">
    <cfRule type="expression" priority="16" dxfId="248" stopIfTrue="1">
      <formula>$H$19&lt;$I$19</formula>
    </cfRule>
  </conditionalFormatting>
  <conditionalFormatting sqref="R19">
    <cfRule type="expression" priority="17" dxfId="248" stopIfTrue="1">
      <formula>$Q$19&lt;$R$19</formula>
    </cfRule>
  </conditionalFormatting>
  <conditionalFormatting sqref="R20">
    <cfRule type="expression" priority="18" dxfId="248" stopIfTrue="1">
      <formula>$Q$20&lt;$R$20</formula>
    </cfRule>
  </conditionalFormatting>
  <conditionalFormatting sqref="AF19">
    <cfRule type="expression" priority="19" dxfId="248" stopIfTrue="1">
      <formula>$AE$19&lt;$AF$19</formula>
    </cfRule>
  </conditionalFormatting>
  <conditionalFormatting sqref="AH19">
    <cfRule type="expression" priority="20" dxfId="248" stopIfTrue="1">
      <formula>$AG$19&lt;$AH$19</formula>
    </cfRule>
  </conditionalFormatting>
  <conditionalFormatting sqref="AF20">
    <cfRule type="expression" priority="21" dxfId="248" stopIfTrue="1">
      <formula>$AE$20&lt;$AF$20</formula>
    </cfRule>
  </conditionalFormatting>
  <conditionalFormatting sqref="AH20">
    <cfRule type="expression" priority="22" dxfId="248" stopIfTrue="1">
      <formula>$AG$20&lt;$AH$20</formula>
    </cfRule>
  </conditionalFormatting>
  <conditionalFormatting sqref="R25">
    <cfRule type="expression" priority="23" dxfId="248" stopIfTrue="1">
      <formula>$Q$25&lt;$R$25</formula>
    </cfRule>
  </conditionalFormatting>
  <conditionalFormatting sqref="AF25">
    <cfRule type="expression" priority="24" dxfId="248" stopIfTrue="1">
      <formula>$AE$25&lt;$AF$25</formula>
    </cfRule>
  </conditionalFormatting>
  <conditionalFormatting sqref="AH25">
    <cfRule type="expression" priority="25" dxfId="248" stopIfTrue="1">
      <formula>$AG$25&lt;$AH$25</formula>
    </cfRule>
  </conditionalFormatting>
  <conditionalFormatting sqref="AF26">
    <cfRule type="expression" priority="26" dxfId="248" stopIfTrue="1">
      <formula>$AE$26&lt;$AF$26</formula>
    </cfRule>
  </conditionalFormatting>
  <conditionalFormatting sqref="AH26">
    <cfRule type="expression" priority="27" dxfId="248" stopIfTrue="1">
      <formula>$AG$26&lt;$AH$26</formula>
    </cfRule>
  </conditionalFormatting>
  <conditionalFormatting sqref="AF27">
    <cfRule type="expression" priority="28" dxfId="248" stopIfTrue="1">
      <formula>$AE$27&lt;$AF$27</formula>
    </cfRule>
  </conditionalFormatting>
  <conditionalFormatting sqref="AH27">
    <cfRule type="expression" priority="29" dxfId="248" stopIfTrue="1">
      <formula>$AG$27&lt;$AH$27</formula>
    </cfRule>
  </conditionalFormatting>
  <conditionalFormatting sqref="I31">
    <cfRule type="expression" priority="30" dxfId="248" stopIfTrue="1">
      <formula>$H$31&lt;$I$31</formula>
    </cfRule>
  </conditionalFormatting>
  <conditionalFormatting sqref="I32">
    <cfRule type="expression" priority="31" dxfId="248" stopIfTrue="1">
      <formula>$H$32&lt;$I$32</formula>
    </cfRule>
  </conditionalFormatting>
  <conditionalFormatting sqref="R31">
    <cfRule type="expression" priority="32" dxfId="248" stopIfTrue="1">
      <formula>$Q$31&lt;$R$31</formula>
    </cfRule>
  </conditionalFormatting>
  <conditionalFormatting sqref="T31">
    <cfRule type="expression" priority="33" dxfId="248" stopIfTrue="1">
      <formula>$S$31&lt;$T$31</formula>
    </cfRule>
  </conditionalFormatting>
  <conditionalFormatting sqref="AF31">
    <cfRule type="expression" priority="34" dxfId="248" stopIfTrue="1">
      <formula>$AE$31&lt;$AF$31</formula>
    </cfRule>
  </conditionalFormatting>
  <conditionalFormatting sqref="AF32">
    <cfRule type="expression" priority="35" dxfId="248" stopIfTrue="1">
      <formula>$AE$32&lt;$AF$32</formula>
    </cfRule>
  </conditionalFormatting>
  <conditionalFormatting sqref="AF33">
    <cfRule type="expression" priority="36" dxfId="248" stopIfTrue="1">
      <formula>$AE$33&lt;$AF$33</formula>
    </cfRule>
  </conditionalFormatting>
  <conditionalFormatting sqref="I37">
    <cfRule type="expression" priority="37" dxfId="248" stopIfTrue="1">
      <formula>$H$37&lt;$I$37</formula>
    </cfRule>
  </conditionalFormatting>
  <conditionalFormatting sqref="AF37">
    <cfRule type="expression" priority="38" dxfId="248" stopIfTrue="1">
      <formula>$AE$37&lt;$AF$37</formula>
    </cfRule>
  </conditionalFormatting>
  <conditionalFormatting sqref="AH37">
    <cfRule type="expression" priority="39" dxfId="248" stopIfTrue="1">
      <formula>$AG$37&lt;$AH$37</formula>
    </cfRule>
  </conditionalFormatting>
  <printOptions/>
  <pageMargins left="0.88" right="0.28" top="0.49" bottom="0.19" header="0.18" footer="0.18"/>
  <pageSetup fitToHeight="1" fitToWidth="1" horizontalDpi="600" verticalDpi="600" orientation="landscape" paperSize="12" r:id="rId1"/>
</worksheet>
</file>

<file path=xl/worksheets/sheet5.xml><?xml version="1.0" encoding="utf-8"?>
<worksheet xmlns="http://schemas.openxmlformats.org/spreadsheetml/2006/main" xmlns:r="http://schemas.openxmlformats.org/officeDocument/2006/relationships">
  <sheetPr>
    <pageSetUpPr fitToPage="1"/>
  </sheetPr>
  <dimension ref="A1:AH48"/>
  <sheetViews>
    <sheetView showGridLines="0" showZeros="0" zoomScale="70" zoomScaleNormal="70" zoomScalePageLayoutView="0" workbookViewId="0" topLeftCell="A1">
      <selection activeCell="A1" sqref="A1"/>
    </sheetView>
  </sheetViews>
  <sheetFormatPr defaultColWidth="9.00390625" defaultRowHeight="13.5"/>
  <cols>
    <col min="1" max="1" width="1.37890625" style="52" customWidth="1"/>
    <col min="2" max="2" width="2.25390625" style="52" customWidth="1"/>
    <col min="3" max="3" width="3.75390625" style="52" customWidth="1"/>
    <col min="4" max="4" width="1.37890625" style="52" customWidth="1"/>
    <col min="5" max="5" width="9.25390625" style="52" customWidth="1"/>
    <col min="6" max="6" width="2.125" style="52" customWidth="1"/>
    <col min="7" max="7" width="3.25390625" style="155" customWidth="1"/>
    <col min="8" max="13" width="5.625" style="155" customWidth="1"/>
    <col min="14" max="14" width="9.25390625" style="52" customWidth="1"/>
    <col min="15" max="15" width="2.125" style="52" customWidth="1"/>
    <col min="16" max="16" width="3.25390625" style="52" customWidth="1"/>
    <col min="17" max="20" width="5.625" style="52" customWidth="1"/>
    <col min="21" max="21" width="9.25390625" style="52" customWidth="1"/>
    <col min="22" max="22" width="2.125" style="52" customWidth="1"/>
    <col min="23" max="23" width="3.25390625" style="52" customWidth="1"/>
    <col min="24" max="27" width="5.625" style="52" customWidth="1"/>
    <col min="28" max="28" width="9.25390625" style="52" customWidth="1"/>
    <col min="29" max="29" width="2.125" style="52" customWidth="1"/>
    <col min="30" max="30" width="3.25390625" style="52" customWidth="1"/>
    <col min="31" max="34" width="5.625" style="52" customWidth="1"/>
    <col min="35" max="16384" width="9.00390625" style="52" customWidth="1"/>
  </cols>
  <sheetData>
    <row r="1" spans="1:34" s="2" customFormat="1" ht="15.75" customHeight="1">
      <c r="A1" s="1"/>
      <c r="C1" s="3"/>
      <c r="F1" s="3"/>
      <c r="G1" s="4"/>
      <c r="H1" s="4"/>
      <c r="I1" s="4"/>
      <c r="J1" s="4"/>
      <c r="K1" s="4"/>
      <c r="L1" s="4"/>
      <c r="M1" s="4"/>
      <c r="Q1" s="5"/>
      <c r="X1" s="5"/>
      <c r="AD1" s="3"/>
      <c r="AH1" s="6" t="s">
        <v>0</v>
      </c>
    </row>
    <row r="2" spans="1:34" s="25" customFormat="1" ht="19.5" customHeight="1">
      <c r="A2" s="7">
        <v>4</v>
      </c>
      <c r="B2" s="8"/>
      <c r="C2" s="9"/>
      <c r="D2" s="10" t="s">
        <v>1</v>
      </c>
      <c r="E2" s="11"/>
      <c r="F2" s="11"/>
      <c r="G2" s="157">
        <f>IF('配布集計表'!D3="","",'配布集計表'!D3)</f>
      </c>
      <c r="H2" s="12"/>
      <c r="I2" s="12"/>
      <c r="J2" s="12"/>
      <c r="K2" s="12"/>
      <c r="L2" s="12"/>
      <c r="M2" s="13"/>
      <c r="N2" s="14" t="s">
        <v>2</v>
      </c>
      <c r="O2" s="159">
        <f>IF('配布集計表'!H3="","",'配布集計表'!H3)</f>
      </c>
      <c r="P2" s="15"/>
      <c r="Q2" s="15"/>
      <c r="R2" s="15"/>
      <c r="S2" s="15"/>
      <c r="T2" s="16"/>
      <c r="U2" s="17" t="s">
        <v>3</v>
      </c>
      <c r="V2" s="18">
        <f>+1!V3+2!V3+3!V3+4!V3</f>
        <v>0</v>
      </c>
      <c r="W2" s="18"/>
      <c r="X2" s="18"/>
      <c r="Y2" s="18"/>
      <c r="Z2" s="19">
        <f>+1!Z3+2!Z3+3!Z3+4!Z3</f>
        <v>0</v>
      </c>
      <c r="AA2" s="20"/>
      <c r="AB2" s="161" t="s">
        <v>4</v>
      </c>
      <c r="AC2" s="207">
        <f>IF('配布集計表'!L3="","",'配布集計表'!L3)</f>
      </c>
      <c r="AD2" s="22"/>
      <c r="AE2" s="22"/>
      <c r="AF2" s="22"/>
      <c r="AG2" s="22"/>
      <c r="AH2" s="23"/>
    </row>
    <row r="3" spans="1:34" s="25" customFormat="1" ht="19.5" customHeight="1">
      <c r="A3" s="26"/>
      <c r="B3" s="27"/>
      <c r="C3" s="28"/>
      <c r="D3" s="29" t="s">
        <v>5</v>
      </c>
      <c r="E3" s="30"/>
      <c r="F3" s="30"/>
      <c r="G3" s="158">
        <f>IF('配布集計表'!D4="","",'配布集計表'!D4)</f>
      </c>
      <c r="H3" s="31"/>
      <c r="I3" s="31"/>
      <c r="J3" s="31"/>
      <c r="K3" s="31"/>
      <c r="L3" s="31"/>
      <c r="M3" s="32"/>
      <c r="N3" s="14" t="s">
        <v>6</v>
      </c>
      <c r="O3" s="160">
        <f>IF('配布集計表'!H4="","",'配布集計表'!H4)</f>
      </c>
      <c r="P3" s="33"/>
      <c r="Q3" s="33"/>
      <c r="R3" s="34" t="s">
        <v>7</v>
      </c>
      <c r="S3" s="35"/>
      <c r="T3" s="36"/>
      <c r="U3" s="17" t="s">
        <v>8</v>
      </c>
      <c r="V3" s="37">
        <f>E43</f>
        <v>0</v>
      </c>
      <c r="W3" s="37"/>
      <c r="X3" s="37"/>
      <c r="Y3" s="37"/>
      <c r="Z3" s="38">
        <f>M43</f>
        <v>0</v>
      </c>
      <c r="AA3" s="36"/>
      <c r="AB3" s="162"/>
      <c r="AC3" s="40"/>
      <c r="AD3" s="41"/>
      <c r="AE3" s="41"/>
      <c r="AF3" s="41"/>
      <c r="AG3" s="41"/>
      <c r="AH3" s="42"/>
    </row>
    <row r="4" spans="1:34" ht="9" customHeight="1">
      <c r="A4" s="43"/>
      <c r="B4" s="44"/>
      <c r="C4" s="45" t="s">
        <v>9</v>
      </c>
      <c r="D4" s="46"/>
      <c r="E4" s="47">
        <v>1</v>
      </c>
      <c r="F4" s="48" t="s">
        <v>10</v>
      </c>
      <c r="G4" s="49"/>
      <c r="H4" s="49"/>
      <c r="I4" s="49"/>
      <c r="J4" s="49"/>
      <c r="K4" s="49"/>
      <c r="L4" s="50" t="s">
        <v>11</v>
      </c>
      <c r="M4" s="51"/>
      <c r="N4" s="47">
        <v>2</v>
      </c>
      <c r="O4" s="48" t="s">
        <v>12</v>
      </c>
      <c r="P4" s="49"/>
      <c r="Q4" s="49"/>
      <c r="R4" s="49"/>
      <c r="S4" s="49"/>
      <c r="T4" s="51"/>
      <c r="U4" s="47">
        <v>3</v>
      </c>
      <c r="V4" s="48" t="s">
        <v>13</v>
      </c>
      <c r="W4" s="49"/>
      <c r="X4" s="49"/>
      <c r="Y4" s="49"/>
      <c r="Z4" s="49"/>
      <c r="AA4" s="51"/>
      <c r="AB4" s="47">
        <v>6</v>
      </c>
      <c r="AC4" s="48" t="s">
        <v>14</v>
      </c>
      <c r="AD4" s="49"/>
      <c r="AE4" s="49"/>
      <c r="AF4" s="49"/>
      <c r="AG4" s="49"/>
      <c r="AH4" s="51"/>
    </row>
    <row r="5" spans="1:34" ht="9" customHeight="1">
      <c r="A5" s="53"/>
      <c r="B5" s="54" t="s">
        <v>15</v>
      </c>
      <c r="C5" s="54"/>
      <c r="D5" s="55"/>
      <c r="E5" s="56"/>
      <c r="F5" s="57"/>
      <c r="G5" s="58"/>
      <c r="H5" s="58"/>
      <c r="I5" s="58"/>
      <c r="J5" s="58"/>
      <c r="K5" s="58"/>
      <c r="L5" s="59"/>
      <c r="M5" s="60"/>
      <c r="N5" s="56"/>
      <c r="O5" s="57"/>
      <c r="P5" s="58"/>
      <c r="Q5" s="58"/>
      <c r="R5" s="58"/>
      <c r="S5" s="58"/>
      <c r="T5" s="60"/>
      <c r="U5" s="56"/>
      <c r="V5" s="57"/>
      <c r="W5" s="58"/>
      <c r="X5" s="58"/>
      <c r="Y5" s="58"/>
      <c r="Z5" s="58"/>
      <c r="AA5" s="60"/>
      <c r="AB5" s="56"/>
      <c r="AC5" s="57"/>
      <c r="AD5" s="58"/>
      <c r="AE5" s="58"/>
      <c r="AF5" s="58"/>
      <c r="AG5" s="58"/>
      <c r="AH5" s="60"/>
    </row>
    <row r="6" spans="1:34" s="72" customFormat="1" ht="18" customHeight="1">
      <c r="A6" s="61" t="s">
        <v>16</v>
      </c>
      <c r="B6" s="62"/>
      <c r="C6" s="62"/>
      <c r="D6" s="63"/>
      <c r="E6" s="64" t="s">
        <v>17</v>
      </c>
      <c r="F6" s="65"/>
      <c r="G6" s="66" t="s">
        <v>18</v>
      </c>
      <c r="H6" s="67" t="s">
        <v>19</v>
      </c>
      <c r="I6" s="68"/>
      <c r="J6" s="67" t="s">
        <v>20</v>
      </c>
      <c r="K6" s="68"/>
      <c r="L6" s="69" t="s">
        <v>21</v>
      </c>
      <c r="M6" s="70" t="s">
        <v>22</v>
      </c>
      <c r="N6" s="64" t="s">
        <v>17</v>
      </c>
      <c r="O6" s="65"/>
      <c r="P6" s="66" t="s">
        <v>18</v>
      </c>
      <c r="Q6" s="67" t="s">
        <v>19</v>
      </c>
      <c r="R6" s="68"/>
      <c r="S6" s="67" t="s">
        <v>20</v>
      </c>
      <c r="T6" s="71"/>
      <c r="U6" s="64" t="s">
        <v>17</v>
      </c>
      <c r="V6" s="65"/>
      <c r="W6" s="66" t="s">
        <v>18</v>
      </c>
      <c r="X6" s="67" t="s">
        <v>19</v>
      </c>
      <c r="Y6" s="68"/>
      <c r="Z6" s="67" t="s">
        <v>20</v>
      </c>
      <c r="AA6" s="71"/>
      <c r="AB6" s="64" t="s">
        <v>17</v>
      </c>
      <c r="AC6" s="65"/>
      <c r="AD6" s="66" t="s">
        <v>18</v>
      </c>
      <c r="AE6" s="67" t="s">
        <v>19</v>
      </c>
      <c r="AF6" s="68"/>
      <c r="AG6" s="67" t="s">
        <v>20</v>
      </c>
      <c r="AH6" s="71"/>
    </row>
    <row r="7" spans="1:34" ht="16.5" customHeight="1">
      <c r="A7" s="73" t="s">
        <v>253</v>
      </c>
      <c r="B7" s="74"/>
      <c r="C7" s="74"/>
      <c r="D7" s="75"/>
      <c r="E7" s="76" t="s">
        <v>254</v>
      </c>
      <c r="F7" s="77"/>
      <c r="G7" s="78" t="s">
        <v>29</v>
      </c>
      <c r="H7" s="79">
        <v>3800</v>
      </c>
      <c r="I7" s="80"/>
      <c r="J7" s="79"/>
      <c r="K7" s="80"/>
      <c r="L7" s="81">
        <v>200</v>
      </c>
      <c r="M7" s="82"/>
      <c r="N7" s="76" t="s">
        <v>255</v>
      </c>
      <c r="O7" s="77"/>
      <c r="P7" s="78" t="s">
        <v>252</v>
      </c>
      <c r="Q7" s="79">
        <v>2600</v>
      </c>
      <c r="R7" s="80"/>
      <c r="S7" s="79">
        <v>350</v>
      </c>
      <c r="T7" s="83"/>
      <c r="U7" s="76"/>
      <c r="V7" s="77"/>
      <c r="W7" s="78"/>
      <c r="X7" s="79"/>
      <c r="Y7" s="80"/>
      <c r="Z7" s="79"/>
      <c r="AA7" s="83"/>
      <c r="AB7" s="76" t="s">
        <v>256</v>
      </c>
      <c r="AC7" s="77"/>
      <c r="AD7" s="78" t="s">
        <v>257</v>
      </c>
      <c r="AE7" s="79">
        <v>1750</v>
      </c>
      <c r="AF7" s="80"/>
      <c r="AG7" s="79"/>
      <c r="AH7" s="83"/>
    </row>
    <row r="8" spans="1:34" ht="16.5" customHeight="1">
      <c r="A8" s="92">
        <v>2305</v>
      </c>
      <c r="B8" s="109"/>
      <c r="C8" s="109"/>
      <c r="D8" s="110"/>
      <c r="E8" s="84" t="s">
        <v>258</v>
      </c>
      <c r="F8" s="85"/>
      <c r="G8" s="86" t="s">
        <v>59</v>
      </c>
      <c r="H8" s="87">
        <v>600</v>
      </c>
      <c r="I8" s="88"/>
      <c r="J8" s="87"/>
      <c r="K8" s="88"/>
      <c r="L8" s="89">
        <v>90</v>
      </c>
      <c r="M8" s="90"/>
      <c r="N8" s="84" t="s">
        <v>259</v>
      </c>
      <c r="O8" s="85"/>
      <c r="P8" s="86" t="s">
        <v>260</v>
      </c>
      <c r="Q8" s="87">
        <v>1750</v>
      </c>
      <c r="R8" s="88"/>
      <c r="S8" s="87">
        <v>250</v>
      </c>
      <c r="T8" s="91"/>
      <c r="U8" s="84"/>
      <c r="V8" s="85"/>
      <c r="W8" s="86"/>
      <c r="X8" s="87"/>
      <c r="Y8" s="88"/>
      <c r="Z8" s="87"/>
      <c r="AA8" s="91"/>
      <c r="AB8" s="84" t="s">
        <v>261</v>
      </c>
      <c r="AC8" s="85"/>
      <c r="AD8" s="86" t="s">
        <v>262</v>
      </c>
      <c r="AE8" s="87">
        <v>2300</v>
      </c>
      <c r="AF8" s="88"/>
      <c r="AG8" s="87"/>
      <c r="AH8" s="91"/>
    </row>
    <row r="9" spans="1:34" ht="16.5" customHeight="1">
      <c r="A9" s="93">
        <f>IF(C9&lt;&gt;0,"ヨミ","")</f>
      </c>
      <c r="B9" s="94"/>
      <c r="C9" s="95">
        <f>M13</f>
        <v>0</v>
      </c>
      <c r="D9" s="96"/>
      <c r="E9" s="84"/>
      <c r="F9" s="85"/>
      <c r="G9" s="86"/>
      <c r="H9" s="87"/>
      <c r="I9" s="88"/>
      <c r="J9" s="87"/>
      <c r="K9" s="88"/>
      <c r="L9" s="89"/>
      <c r="M9" s="90"/>
      <c r="N9" s="84" t="s">
        <v>263</v>
      </c>
      <c r="O9" s="85"/>
      <c r="P9" s="86" t="s">
        <v>264</v>
      </c>
      <c r="Q9" s="87">
        <v>850</v>
      </c>
      <c r="R9" s="88"/>
      <c r="S9" s="87">
        <v>200</v>
      </c>
      <c r="T9" s="91"/>
      <c r="U9" s="84"/>
      <c r="V9" s="85"/>
      <c r="W9" s="86"/>
      <c r="X9" s="87"/>
      <c r="Y9" s="88"/>
      <c r="Z9" s="87"/>
      <c r="AA9" s="91"/>
      <c r="AB9" s="84" t="s">
        <v>265</v>
      </c>
      <c r="AC9" s="85"/>
      <c r="AD9" s="86" t="s">
        <v>266</v>
      </c>
      <c r="AE9" s="87">
        <v>2950</v>
      </c>
      <c r="AF9" s="88"/>
      <c r="AG9" s="87"/>
      <c r="AH9" s="91"/>
    </row>
    <row r="10" spans="1:34" ht="16.5" customHeight="1">
      <c r="A10" s="93">
        <f>IF(C10&lt;&gt;0,"本紙","")</f>
      </c>
      <c r="B10" s="94"/>
      <c r="C10" s="95">
        <f>SUM(I13,R13,Y13,AF13)</f>
        <v>0</v>
      </c>
      <c r="D10" s="96"/>
      <c r="E10" s="84"/>
      <c r="F10" s="85"/>
      <c r="G10" s="86"/>
      <c r="H10" s="87"/>
      <c r="I10" s="88"/>
      <c r="J10" s="87"/>
      <c r="K10" s="88"/>
      <c r="L10" s="89"/>
      <c r="M10" s="90"/>
      <c r="N10" s="84"/>
      <c r="O10" s="85"/>
      <c r="P10" s="86"/>
      <c r="Q10" s="87"/>
      <c r="R10" s="88"/>
      <c r="S10" s="87"/>
      <c r="T10" s="91"/>
      <c r="U10" s="84"/>
      <c r="V10" s="85"/>
      <c r="W10" s="86"/>
      <c r="X10" s="87"/>
      <c r="Y10" s="88"/>
      <c r="Z10" s="87"/>
      <c r="AA10" s="91"/>
      <c r="AB10" s="84" t="s">
        <v>267</v>
      </c>
      <c r="AC10" s="85"/>
      <c r="AD10" s="86" t="s">
        <v>188</v>
      </c>
      <c r="AE10" s="87">
        <v>3050</v>
      </c>
      <c r="AF10" s="88"/>
      <c r="AG10" s="87"/>
      <c r="AH10" s="91"/>
    </row>
    <row r="11" spans="1:34" ht="16.5" customHeight="1">
      <c r="A11" s="93">
        <f>IF(C11&lt;&gt;0,"日経","")</f>
      </c>
      <c r="B11" s="94"/>
      <c r="C11" s="95">
        <f>SUM(K13,T13,AA13,AH13)</f>
        <v>0</v>
      </c>
      <c r="D11" s="96"/>
      <c r="E11" s="84"/>
      <c r="F11" s="85"/>
      <c r="G11" s="86"/>
      <c r="H11" s="87"/>
      <c r="I11" s="88"/>
      <c r="J11" s="87"/>
      <c r="K11" s="88"/>
      <c r="L11" s="89"/>
      <c r="M11" s="90"/>
      <c r="N11" s="84"/>
      <c r="O11" s="85"/>
      <c r="P11" s="86"/>
      <c r="Q11" s="87"/>
      <c r="R11" s="88"/>
      <c r="S11" s="87"/>
      <c r="T11" s="91"/>
      <c r="U11" s="84"/>
      <c r="V11" s="85"/>
      <c r="W11" s="86"/>
      <c r="X11" s="87"/>
      <c r="Y11" s="88"/>
      <c r="Z11" s="87"/>
      <c r="AA11" s="91"/>
      <c r="AB11" s="84"/>
      <c r="AC11" s="85"/>
      <c r="AD11" s="86"/>
      <c r="AE11" s="87"/>
      <c r="AF11" s="88"/>
      <c r="AG11" s="87"/>
      <c r="AH11" s="91"/>
    </row>
    <row r="12" spans="1:34" ht="16.5" customHeight="1">
      <c r="A12" s="93">
        <f>IF(C12&lt;&gt;0,"計）","")</f>
      </c>
      <c r="B12" s="94"/>
      <c r="C12" s="95">
        <f>IF(C10&gt;0,IF(C11&gt;0,C10+C11,0),0)</f>
        <v>0</v>
      </c>
      <c r="D12" s="96"/>
      <c r="E12" s="84"/>
      <c r="F12" s="85"/>
      <c r="G12" s="86"/>
      <c r="H12" s="87"/>
      <c r="I12" s="88"/>
      <c r="J12" s="87"/>
      <c r="K12" s="88"/>
      <c r="L12" s="89"/>
      <c r="M12" s="90"/>
      <c r="N12" s="84"/>
      <c r="O12" s="85"/>
      <c r="P12" s="86"/>
      <c r="Q12" s="87"/>
      <c r="R12" s="88"/>
      <c r="S12" s="87"/>
      <c r="T12" s="91"/>
      <c r="U12" s="84"/>
      <c r="V12" s="85"/>
      <c r="W12" s="86"/>
      <c r="X12" s="87"/>
      <c r="Y12" s="88"/>
      <c r="Z12" s="87"/>
      <c r="AA12" s="91"/>
      <c r="AB12" s="84"/>
      <c r="AC12" s="85"/>
      <c r="AD12" s="86"/>
      <c r="AE12" s="87"/>
      <c r="AF12" s="88"/>
      <c r="AG12" s="87"/>
      <c r="AH12" s="91"/>
    </row>
    <row r="13" spans="1:34" ht="16.5" customHeight="1">
      <c r="A13" s="118">
        <f>SUM(H13,J13,Q13,S13,X13,Z13,AE13,AG13)</f>
        <v>20450</v>
      </c>
      <c r="B13" s="119"/>
      <c r="C13" s="119"/>
      <c r="D13" s="120"/>
      <c r="E13" s="121" t="s">
        <v>124</v>
      </c>
      <c r="F13" s="122"/>
      <c r="G13" s="123"/>
      <c r="H13" s="124">
        <f aca="true" t="shared" si="0" ref="H13:M13">SUM(H7:H12)</f>
        <v>4400</v>
      </c>
      <c r="I13" s="125">
        <f t="shared" si="0"/>
        <v>0</v>
      </c>
      <c r="J13" s="124">
        <f t="shared" si="0"/>
        <v>0</v>
      </c>
      <c r="K13" s="126">
        <f t="shared" si="0"/>
        <v>0</v>
      </c>
      <c r="L13" s="127">
        <f t="shared" si="0"/>
        <v>290</v>
      </c>
      <c r="M13" s="128">
        <f t="shared" si="0"/>
        <v>0</v>
      </c>
      <c r="N13" s="121" t="s">
        <v>124</v>
      </c>
      <c r="O13" s="122"/>
      <c r="P13" s="123"/>
      <c r="Q13" s="124">
        <f>SUM(Q7:Q12)</f>
        <v>5200</v>
      </c>
      <c r="R13" s="125">
        <f>SUM(R7:R12)</f>
        <v>0</v>
      </c>
      <c r="S13" s="170">
        <f>SUM(S7:S12)</f>
        <v>800</v>
      </c>
      <c r="T13" s="171">
        <f>SUM(T7:T12)</f>
        <v>0</v>
      </c>
      <c r="U13" s="121" t="s">
        <v>124</v>
      </c>
      <c r="V13" s="122"/>
      <c r="W13" s="123"/>
      <c r="X13" s="124">
        <f>SUM(X7:X12)</f>
        <v>0</v>
      </c>
      <c r="Y13" s="125">
        <f>SUM(Y7:Y12)</f>
        <v>0</v>
      </c>
      <c r="Z13" s="170">
        <f>SUM(Z7:Z12)</f>
        <v>0</v>
      </c>
      <c r="AA13" s="171">
        <f>SUM(AA7:AA12)</f>
        <v>0</v>
      </c>
      <c r="AB13" s="121" t="s">
        <v>124</v>
      </c>
      <c r="AC13" s="122"/>
      <c r="AD13" s="123"/>
      <c r="AE13" s="124">
        <f>SUM(AE7:AE12)</f>
        <v>10050</v>
      </c>
      <c r="AF13" s="125">
        <f>SUM(AF7:AF12)</f>
        <v>0</v>
      </c>
      <c r="AG13" s="170">
        <f>SUM(AG7:AG12)</f>
        <v>0</v>
      </c>
      <c r="AH13" s="171">
        <f>SUM(AH7:AH12)</f>
        <v>0</v>
      </c>
    </row>
    <row r="14" spans="1:34" ht="16.5" customHeight="1">
      <c r="A14" s="73" t="s">
        <v>268</v>
      </c>
      <c r="B14" s="74"/>
      <c r="C14" s="74"/>
      <c r="D14" s="75"/>
      <c r="E14" s="101" t="s">
        <v>269</v>
      </c>
      <c r="F14" s="102"/>
      <c r="G14" s="103" t="s">
        <v>185</v>
      </c>
      <c r="H14" s="104">
        <v>3500</v>
      </c>
      <c r="I14" s="105"/>
      <c r="J14" s="104"/>
      <c r="K14" s="105"/>
      <c r="L14" s="106"/>
      <c r="M14" s="107"/>
      <c r="N14" s="101" t="s">
        <v>269</v>
      </c>
      <c r="O14" s="102"/>
      <c r="P14" s="103" t="s">
        <v>134</v>
      </c>
      <c r="Q14" s="104">
        <v>2250</v>
      </c>
      <c r="R14" s="105"/>
      <c r="S14" s="104">
        <v>100</v>
      </c>
      <c r="T14" s="108"/>
      <c r="U14" s="101"/>
      <c r="V14" s="102"/>
      <c r="W14" s="103"/>
      <c r="X14" s="104"/>
      <c r="Y14" s="105"/>
      <c r="Z14" s="104"/>
      <c r="AA14" s="108"/>
      <c r="AB14" s="101" t="s">
        <v>270</v>
      </c>
      <c r="AC14" s="102"/>
      <c r="AD14" s="103" t="s">
        <v>202</v>
      </c>
      <c r="AE14" s="104">
        <v>4900</v>
      </c>
      <c r="AF14" s="105"/>
      <c r="AG14" s="104">
        <v>300</v>
      </c>
      <c r="AH14" s="108"/>
    </row>
    <row r="15" spans="1:34" ht="16.5" customHeight="1">
      <c r="A15" s="92">
        <v>2315</v>
      </c>
      <c r="B15" s="109"/>
      <c r="C15" s="109"/>
      <c r="D15" s="110"/>
      <c r="E15" s="84"/>
      <c r="F15" s="85"/>
      <c r="G15" s="86"/>
      <c r="H15" s="87"/>
      <c r="I15" s="88"/>
      <c r="J15" s="87"/>
      <c r="K15" s="88"/>
      <c r="L15" s="89"/>
      <c r="M15" s="90"/>
      <c r="N15" s="84"/>
      <c r="O15" s="85"/>
      <c r="P15" s="86"/>
      <c r="Q15" s="87"/>
      <c r="R15" s="88"/>
      <c r="S15" s="87"/>
      <c r="T15" s="91"/>
      <c r="U15" s="84"/>
      <c r="V15" s="85"/>
      <c r="W15" s="86"/>
      <c r="X15" s="87"/>
      <c r="Y15" s="88"/>
      <c r="Z15" s="87"/>
      <c r="AA15" s="91"/>
      <c r="AB15" s="84"/>
      <c r="AC15" s="85"/>
      <c r="AD15" s="86"/>
      <c r="AE15" s="87"/>
      <c r="AF15" s="88"/>
      <c r="AG15" s="87"/>
      <c r="AH15" s="91"/>
    </row>
    <row r="16" spans="1:34" ht="16.5" customHeight="1">
      <c r="A16" s="93">
        <f>IF(C16&lt;&gt;0,"本紙","")</f>
      </c>
      <c r="B16" s="94"/>
      <c r="C16" s="95">
        <f>SUM(I19,R19,Y19,AF19)</f>
        <v>0</v>
      </c>
      <c r="D16" s="96"/>
      <c r="E16" s="84"/>
      <c r="F16" s="85"/>
      <c r="G16" s="86"/>
      <c r="H16" s="87"/>
      <c r="I16" s="88"/>
      <c r="J16" s="87"/>
      <c r="K16" s="88"/>
      <c r="L16" s="89"/>
      <c r="M16" s="90"/>
      <c r="N16" s="84"/>
      <c r="O16" s="85"/>
      <c r="P16" s="86"/>
      <c r="Q16" s="87"/>
      <c r="R16" s="88"/>
      <c r="S16" s="87"/>
      <c r="T16" s="91"/>
      <c r="U16" s="84"/>
      <c r="V16" s="85"/>
      <c r="W16" s="86"/>
      <c r="X16" s="87"/>
      <c r="Y16" s="88"/>
      <c r="Z16" s="87"/>
      <c r="AA16" s="91"/>
      <c r="AB16" s="84"/>
      <c r="AC16" s="85"/>
      <c r="AD16" s="86"/>
      <c r="AE16" s="87"/>
      <c r="AF16" s="88"/>
      <c r="AG16" s="87"/>
      <c r="AH16" s="91"/>
    </row>
    <row r="17" spans="1:34" ht="16.5" customHeight="1">
      <c r="A17" s="93">
        <f>IF(C17&lt;&gt;0,"日経","")</f>
      </c>
      <c r="B17" s="94"/>
      <c r="C17" s="95">
        <f>SUM(K19,T19,AA19,AH19)</f>
        <v>0</v>
      </c>
      <c r="D17" s="96"/>
      <c r="E17" s="84"/>
      <c r="F17" s="85"/>
      <c r="G17" s="86"/>
      <c r="H17" s="87"/>
      <c r="I17" s="88"/>
      <c r="J17" s="87"/>
      <c r="K17" s="88"/>
      <c r="L17" s="89"/>
      <c r="M17" s="90"/>
      <c r="N17" s="84"/>
      <c r="O17" s="85"/>
      <c r="P17" s="86"/>
      <c r="Q17" s="87"/>
      <c r="R17" s="88"/>
      <c r="S17" s="87"/>
      <c r="T17" s="91"/>
      <c r="U17" s="84"/>
      <c r="V17" s="85"/>
      <c r="W17" s="86"/>
      <c r="X17" s="87"/>
      <c r="Y17" s="88"/>
      <c r="Z17" s="87"/>
      <c r="AA17" s="91"/>
      <c r="AB17" s="84"/>
      <c r="AC17" s="85"/>
      <c r="AD17" s="86"/>
      <c r="AE17" s="87"/>
      <c r="AF17" s="88"/>
      <c r="AG17" s="87"/>
      <c r="AH17" s="91"/>
    </row>
    <row r="18" spans="1:34" ht="16.5" customHeight="1">
      <c r="A18" s="93">
        <f>IF(C18&lt;&gt;0,"計）","")</f>
      </c>
      <c r="B18" s="94"/>
      <c r="C18" s="95">
        <f>IF(C16&gt;0,IF(C17&gt;0,C16+C17,0),0)</f>
        <v>0</v>
      </c>
      <c r="D18" s="96"/>
      <c r="E18" s="84"/>
      <c r="F18" s="85"/>
      <c r="G18" s="86"/>
      <c r="H18" s="87"/>
      <c r="I18" s="88"/>
      <c r="J18" s="87"/>
      <c r="K18" s="88"/>
      <c r="L18" s="89"/>
      <c r="M18" s="90"/>
      <c r="N18" s="84"/>
      <c r="O18" s="85"/>
      <c r="P18" s="86"/>
      <c r="Q18" s="87"/>
      <c r="R18" s="88"/>
      <c r="S18" s="87"/>
      <c r="T18" s="91"/>
      <c r="U18" s="84"/>
      <c r="V18" s="85"/>
      <c r="W18" s="86"/>
      <c r="X18" s="87"/>
      <c r="Y18" s="88"/>
      <c r="Z18" s="87"/>
      <c r="AA18" s="91"/>
      <c r="AB18" s="84"/>
      <c r="AC18" s="85"/>
      <c r="AD18" s="86"/>
      <c r="AE18" s="87"/>
      <c r="AF18" s="88"/>
      <c r="AG18" s="87"/>
      <c r="AH18" s="91"/>
    </row>
    <row r="19" spans="1:34" ht="16.5" customHeight="1">
      <c r="A19" s="118">
        <f>SUM(H19,J19,Q19,S19,X19,Z19,AE19,AG19)</f>
        <v>11050</v>
      </c>
      <c r="B19" s="119"/>
      <c r="C19" s="119"/>
      <c r="D19" s="120"/>
      <c r="E19" s="121" t="s">
        <v>124</v>
      </c>
      <c r="F19" s="122"/>
      <c r="G19" s="123"/>
      <c r="H19" s="124">
        <f aca="true" t="shared" si="1" ref="H19:M19">SUM(H14:H18)</f>
        <v>3500</v>
      </c>
      <c r="I19" s="125">
        <f t="shared" si="1"/>
        <v>0</v>
      </c>
      <c r="J19" s="124">
        <f t="shared" si="1"/>
        <v>0</v>
      </c>
      <c r="K19" s="126">
        <f t="shared" si="1"/>
        <v>0</v>
      </c>
      <c r="L19" s="127">
        <f t="shared" si="1"/>
        <v>0</v>
      </c>
      <c r="M19" s="128">
        <f t="shared" si="1"/>
        <v>0</v>
      </c>
      <c r="N19" s="121" t="s">
        <v>124</v>
      </c>
      <c r="O19" s="122"/>
      <c r="P19" s="123"/>
      <c r="Q19" s="124">
        <f>SUM(Q14:Q18)</f>
        <v>2250</v>
      </c>
      <c r="R19" s="125">
        <f>SUM(R14:R18)</f>
        <v>0</v>
      </c>
      <c r="S19" s="170">
        <f>SUM(S14:S18)</f>
        <v>100</v>
      </c>
      <c r="T19" s="171">
        <f>SUM(T14:T18)</f>
        <v>0</v>
      </c>
      <c r="U19" s="121" t="s">
        <v>124</v>
      </c>
      <c r="V19" s="122"/>
      <c r="W19" s="123"/>
      <c r="X19" s="124">
        <f>SUM(X14:X18)</f>
        <v>0</v>
      </c>
      <c r="Y19" s="125">
        <f>SUM(Y14:Y18)</f>
        <v>0</v>
      </c>
      <c r="Z19" s="170">
        <f>SUM(Z14:Z18)</f>
        <v>0</v>
      </c>
      <c r="AA19" s="171">
        <f>SUM(AA14:AA18)</f>
        <v>0</v>
      </c>
      <c r="AB19" s="121" t="s">
        <v>124</v>
      </c>
      <c r="AC19" s="122"/>
      <c r="AD19" s="123"/>
      <c r="AE19" s="124">
        <f>SUM(AE14:AE18)</f>
        <v>4900</v>
      </c>
      <c r="AF19" s="125">
        <f>SUM(AF14:AF18)</f>
        <v>0</v>
      </c>
      <c r="AG19" s="170">
        <f>SUM(AG14:AG18)</f>
        <v>300</v>
      </c>
      <c r="AH19" s="171">
        <f>SUM(AH14:AH18)</f>
        <v>0</v>
      </c>
    </row>
    <row r="20" spans="1:34" ht="16.5" customHeight="1">
      <c r="A20" s="73" t="s">
        <v>271</v>
      </c>
      <c r="B20" s="74"/>
      <c r="C20" s="74"/>
      <c r="D20" s="75"/>
      <c r="E20" s="101" t="s">
        <v>272</v>
      </c>
      <c r="F20" s="102"/>
      <c r="G20" s="103" t="s">
        <v>140</v>
      </c>
      <c r="H20" s="104">
        <v>3950</v>
      </c>
      <c r="I20" s="105"/>
      <c r="J20" s="104"/>
      <c r="K20" s="105"/>
      <c r="L20" s="106"/>
      <c r="M20" s="172"/>
      <c r="N20" s="101" t="s">
        <v>273</v>
      </c>
      <c r="O20" s="102"/>
      <c r="P20" s="103" t="s">
        <v>137</v>
      </c>
      <c r="Q20" s="104">
        <v>4800</v>
      </c>
      <c r="R20" s="105"/>
      <c r="S20" s="104">
        <v>400</v>
      </c>
      <c r="T20" s="108"/>
      <c r="U20" s="101" t="s">
        <v>274</v>
      </c>
      <c r="V20" s="102"/>
      <c r="W20" s="103" t="s">
        <v>188</v>
      </c>
      <c r="X20" s="104">
        <v>100</v>
      </c>
      <c r="Y20" s="105"/>
      <c r="Z20" s="104"/>
      <c r="AA20" s="108"/>
      <c r="AB20" s="101" t="s">
        <v>275</v>
      </c>
      <c r="AC20" s="102"/>
      <c r="AD20" s="103" t="s">
        <v>27</v>
      </c>
      <c r="AE20" s="104">
        <v>7150</v>
      </c>
      <c r="AF20" s="105"/>
      <c r="AG20" s="104">
        <v>50</v>
      </c>
      <c r="AH20" s="108"/>
    </row>
    <row r="21" spans="1:34" ht="16.5" customHeight="1">
      <c r="A21" s="92">
        <v>2316</v>
      </c>
      <c r="B21" s="109"/>
      <c r="C21" s="109"/>
      <c r="D21" s="110"/>
      <c r="E21" s="84" t="s">
        <v>276</v>
      </c>
      <c r="F21" s="85"/>
      <c r="G21" s="86" t="s">
        <v>206</v>
      </c>
      <c r="H21" s="87">
        <v>1300</v>
      </c>
      <c r="I21" s="88"/>
      <c r="J21" s="87"/>
      <c r="K21" s="88"/>
      <c r="L21" s="106"/>
      <c r="M21" s="107"/>
      <c r="N21" s="84" t="s">
        <v>274</v>
      </c>
      <c r="O21" s="85"/>
      <c r="P21" s="86" t="s">
        <v>142</v>
      </c>
      <c r="Q21" s="87">
        <v>800</v>
      </c>
      <c r="R21" s="88"/>
      <c r="S21" s="87"/>
      <c r="T21" s="91"/>
      <c r="U21" s="84"/>
      <c r="V21" s="85"/>
      <c r="W21" s="86"/>
      <c r="X21" s="87"/>
      <c r="Y21" s="88"/>
      <c r="Z21" s="87"/>
      <c r="AA21" s="91"/>
      <c r="AB21" s="84" t="s">
        <v>277</v>
      </c>
      <c r="AC21" s="85"/>
      <c r="AD21" s="86" t="s">
        <v>278</v>
      </c>
      <c r="AE21" s="87">
        <v>3150</v>
      </c>
      <c r="AF21" s="88"/>
      <c r="AG21" s="87">
        <v>200</v>
      </c>
      <c r="AH21" s="91"/>
    </row>
    <row r="22" spans="1:34" ht="16.5" customHeight="1">
      <c r="A22" s="93">
        <f>IF(C22&lt;&gt;0,"本紙","")</f>
      </c>
      <c r="B22" s="94"/>
      <c r="C22" s="95">
        <f>SUM(I25,R25,Y25,AF25)</f>
        <v>0</v>
      </c>
      <c r="D22" s="96"/>
      <c r="E22" s="84"/>
      <c r="F22" s="85"/>
      <c r="G22" s="86"/>
      <c r="H22" s="87"/>
      <c r="I22" s="88"/>
      <c r="J22" s="87"/>
      <c r="K22" s="88"/>
      <c r="L22" s="89"/>
      <c r="M22" s="90"/>
      <c r="N22" s="84" t="s">
        <v>279</v>
      </c>
      <c r="O22" s="85"/>
      <c r="P22" s="86" t="s">
        <v>148</v>
      </c>
      <c r="Q22" s="87">
        <v>100</v>
      </c>
      <c r="R22" s="88"/>
      <c r="S22" s="87"/>
      <c r="T22" s="91"/>
      <c r="U22" s="84"/>
      <c r="V22" s="85"/>
      <c r="W22" s="86"/>
      <c r="X22" s="87"/>
      <c r="Y22" s="88"/>
      <c r="Z22" s="87"/>
      <c r="AA22" s="91"/>
      <c r="AB22" s="84"/>
      <c r="AC22" s="85"/>
      <c r="AD22" s="86"/>
      <c r="AE22" s="87"/>
      <c r="AF22" s="88"/>
      <c r="AG22" s="87"/>
      <c r="AH22" s="91"/>
    </row>
    <row r="23" spans="1:34" ht="16.5" customHeight="1">
      <c r="A23" s="93">
        <f>IF(C23&lt;&gt;0,"日経","")</f>
      </c>
      <c r="B23" s="94"/>
      <c r="C23" s="95">
        <f>SUM(K25,T25,AA25,AH25)</f>
        <v>0</v>
      </c>
      <c r="D23" s="96"/>
      <c r="E23" s="84"/>
      <c r="F23" s="85"/>
      <c r="G23" s="86"/>
      <c r="H23" s="87"/>
      <c r="I23" s="88"/>
      <c r="J23" s="87"/>
      <c r="K23" s="88"/>
      <c r="L23" s="89"/>
      <c r="M23" s="90"/>
      <c r="N23" s="84"/>
      <c r="O23" s="85"/>
      <c r="P23" s="86"/>
      <c r="Q23" s="87"/>
      <c r="R23" s="88"/>
      <c r="S23" s="87"/>
      <c r="T23" s="91"/>
      <c r="U23" s="84"/>
      <c r="V23" s="85"/>
      <c r="W23" s="86"/>
      <c r="X23" s="87"/>
      <c r="Y23" s="88"/>
      <c r="Z23" s="87"/>
      <c r="AA23" s="91"/>
      <c r="AB23" s="84"/>
      <c r="AC23" s="85"/>
      <c r="AD23" s="86"/>
      <c r="AE23" s="87"/>
      <c r="AF23" s="88"/>
      <c r="AG23" s="87"/>
      <c r="AH23" s="91"/>
    </row>
    <row r="24" spans="1:34" ht="16.5" customHeight="1">
      <c r="A24" s="93">
        <f>IF(C24&lt;&gt;0,"計）","")</f>
      </c>
      <c r="B24" s="94"/>
      <c r="C24" s="95">
        <f>IF(C22&gt;0,IF(C23&gt;0,C22+C23,0),0)</f>
        <v>0</v>
      </c>
      <c r="D24" s="96"/>
      <c r="E24" s="84"/>
      <c r="F24" s="85"/>
      <c r="G24" s="86"/>
      <c r="H24" s="87"/>
      <c r="I24" s="88"/>
      <c r="J24" s="87"/>
      <c r="K24" s="88"/>
      <c r="L24" s="89"/>
      <c r="M24" s="90"/>
      <c r="N24" s="84"/>
      <c r="O24" s="85"/>
      <c r="P24" s="86"/>
      <c r="Q24" s="87"/>
      <c r="R24" s="88"/>
      <c r="S24" s="87"/>
      <c r="T24" s="91"/>
      <c r="U24" s="84"/>
      <c r="V24" s="85"/>
      <c r="W24" s="86"/>
      <c r="X24" s="87"/>
      <c r="Y24" s="88"/>
      <c r="Z24" s="87"/>
      <c r="AA24" s="91"/>
      <c r="AB24" s="84"/>
      <c r="AC24" s="85"/>
      <c r="AD24" s="86"/>
      <c r="AE24" s="87"/>
      <c r="AF24" s="88"/>
      <c r="AG24" s="87"/>
      <c r="AH24" s="91"/>
    </row>
    <row r="25" spans="1:34" ht="16.5" customHeight="1">
      <c r="A25" s="118">
        <f>SUM(H25,J25,Q25,S25,X25,Z25,AE25,AG25)</f>
        <v>22000</v>
      </c>
      <c r="B25" s="119"/>
      <c r="C25" s="119"/>
      <c r="D25" s="120"/>
      <c r="E25" s="121" t="s">
        <v>124</v>
      </c>
      <c r="F25" s="122"/>
      <c r="G25" s="123"/>
      <c r="H25" s="124">
        <f aca="true" t="shared" si="2" ref="H25:M25">SUM(H20:H24)</f>
        <v>5250</v>
      </c>
      <c r="I25" s="125">
        <f t="shared" si="2"/>
        <v>0</v>
      </c>
      <c r="J25" s="124">
        <f t="shared" si="2"/>
        <v>0</v>
      </c>
      <c r="K25" s="126">
        <f t="shared" si="2"/>
        <v>0</v>
      </c>
      <c r="L25" s="127">
        <f t="shared" si="2"/>
        <v>0</v>
      </c>
      <c r="M25" s="128">
        <f t="shared" si="2"/>
        <v>0</v>
      </c>
      <c r="N25" s="121" t="s">
        <v>124</v>
      </c>
      <c r="O25" s="122"/>
      <c r="P25" s="123"/>
      <c r="Q25" s="124">
        <f>SUM(Q20:Q24)</f>
        <v>5700</v>
      </c>
      <c r="R25" s="125">
        <f>SUM(R20:R24)</f>
        <v>0</v>
      </c>
      <c r="S25" s="170">
        <f>SUM(S20:S24)</f>
        <v>400</v>
      </c>
      <c r="T25" s="171">
        <f>SUM(T20:T24)</f>
        <v>0</v>
      </c>
      <c r="U25" s="121" t="s">
        <v>124</v>
      </c>
      <c r="V25" s="122"/>
      <c r="W25" s="123"/>
      <c r="X25" s="124">
        <f>SUM(X20:X24)</f>
        <v>100</v>
      </c>
      <c r="Y25" s="125">
        <f>SUM(Y20:Y24)</f>
        <v>0</v>
      </c>
      <c r="Z25" s="170">
        <f>SUM(Z20:Z24)</f>
        <v>0</v>
      </c>
      <c r="AA25" s="171">
        <f>SUM(AA20:AA24)</f>
        <v>0</v>
      </c>
      <c r="AB25" s="121" t="s">
        <v>124</v>
      </c>
      <c r="AC25" s="122"/>
      <c r="AD25" s="123"/>
      <c r="AE25" s="124">
        <f>SUM(AE20:AE24)</f>
        <v>10300</v>
      </c>
      <c r="AF25" s="125">
        <f>SUM(AF20:AF24)</f>
        <v>0</v>
      </c>
      <c r="AG25" s="170">
        <f>SUM(AG20:AG24)</f>
        <v>250</v>
      </c>
      <c r="AH25" s="171">
        <f>SUM(AH20:AH24)</f>
        <v>0</v>
      </c>
    </row>
    <row r="26" spans="1:34" ht="16.5" customHeight="1">
      <c r="A26" s="73" t="s">
        <v>280</v>
      </c>
      <c r="B26" s="74"/>
      <c r="C26" s="74"/>
      <c r="D26" s="75"/>
      <c r="E26" s="101" t="s">
        <v>281</v>
      </c>
      <c r="F26" s="102"/>
      <c r="G26" s="103" t="s">
        <v>278</v>
      </c>
      <c r="H26" s="104">
        <v>600</v>
      </c>
      <c r="I26" s="105"/>
      <c r="J26" s="104"/>
      <c r="K26" s="105"/>
      <c r="L26" s="106"/>
      <c r="M26" s="107"/>
      <c r="N26" s="101"/>
      <c r="O26" s="102"/>
      <c r="P26" s="103"/>
      <c r="Q26" s="104"/>
      <c r="R26" s="105"/>
      <c r="S26" s="104"/>
      <c r="T26" s="108"/>
      <c r="U26" s="101"/>
      <c r="V26" s="102"/>
      <c r="W26" s="103"/>
      <c r="X26" s="104"/>
      <c r="Y26" s="105"/>
      <c r="Z26" s="104"/>
      <c r="AA26" s="108"/>
      <c r="AB26" s="101" t="s">
        <v>282</v>
      </c>
      <c r="AC26" s="102"/>
      <c r="AD26" s="103" t="s">
        <v>283</v>
      </c>
      <c r="AE26" s="104">
        <v>700</v>
      </c>
      <c r="AF26" s="105"/>
      <c r="AG26" s="104">
        <v>50</v>
      </c>
      <c r="AH26" s="108"/>
    </row>
    <row r="27" spans="1:34" ht="16.5" customHeight="1">
      <c r="A27" s="92">
        <v>2317</v>
      </c>
      <c r="B27" s="109"/>
      <c r="C27" s="109"/>
      <c r="D27" s="110"/>
      <c r="E27" s="84"/>
      <c r="F27" s="85"/>
      <c r="G27" s="86"/>
      <c r="H27" s="87"/>
      <c r="I27" s="88"/>
      <c r="J27" s="87"/>
      <c r="K27" s="88"/>
      <c r="L27" s="89"/>
      <c r="M27" s="90"/>
      <c r="N27" s="84"/>
      <c r="O27" s="85"/>
      <c r="P27" s="86"/>
      <c r="Q27" s="87"/>
      <c r="R27" s="88"/>
      <c r="S27" s="87"/>
      <c r="T27" s="91"/>
      <c r="U27" s="84"/>
      <c r="V27" s="85"/>
      <c r="W27" s="86"/>
      <c r="X27" s="87"/>
      <c r="Y27" s="88"/>
      <c r="Z27" s="87"/>
      <c r="AA27" s="91"/>
      <c r="AB27" s="84" t="s">
        <v>284</v>
      </c>
      <c r="AC27" s="85"/>
      <c r="AD27" s="86" t="s">
        <v>285</v>
      </c>
      <c r="AE27" s="87">
        <v>550</v>
      </c>
      <c r="AF27" s="88"/>
      <c r="AG27" s="87">
        <v>50</v>
      </c>
      <c r="AH27" s="91"/>
    </row>
    <row r="28" spans="1:34" ht="16.5" customHeight="1">
      <c r="A28" s="173"/>
      <c r="B28" s="174"/>
      <c r="C28" s="174"/>
      <c r="D28" s="175"/>
      <c r="E28" s="84"/>
      <c r="F28" s="85"/>
      <c r="G28" s="86"/>
      <c r="H28" s="87"/>
      <c r="I28" s="88"/>
      <c r="J28" s="87"/>
      <c r="K28" s="88"/>
      <c r="L28" s="89"/>
      <c r="M28" s="100"/>
      <c r="N28" s="84"/>
      <c r="O28" s="85"/>
      <c r="P28" s="86"/>
      <c r="Q28" s="87"/>
      <c r="R28" s="88"/>
      <c r="S28" s="87"/>
      <c r="T28" s="91"/>
      <c r="U28" s="84"/>
      <c r="V28" s="85"/>
      <c r="W28" s="86"/>
      <c r="X28" s="87"/>
      <c r="Y28" s="88"/>
      <c r="Z28" s="87"/>
      <c r="AA28" s="91"/>
      <c r="AB28" s="84" t="s">
        <v>286</v>
      </c>
      <c r="AC28" s="85"/>
      <c r="AD28" s="86" t="s">
        <v>287</v>
      </c>
      <c r="AE28" s="87">
        <v>1600</v>
      </c>
      <c r="AF28" s="88"/>
      <c r="AG28" s="87">
        <v>50</v>
      </c>
      <c r="AH28" s="91"/>
    </row>
    <row r="29" spans="1:34" ht="16.5" customHeight="1">
      <c r="A29" s="93">
        <f>IF(C29&lt;&gt;0,"本紙","")</f>
      </c>
      <c r="B29" s="94"/>
      <c r="C29" s="95">
        <f>SUM(I32,R32,Y32,AF32)</f>
        <v>0</v>
      </c>
      <c r="D29" s="96"/>
      <c r="E29" s="84"/>
      <c r="F29" s="85"/>
      <c r="G29" s="86"/>
      <c r="H29" s="87"/>
      <c r="I29" s="88"/>
      <c r="J29" s="87"/>
      <c r="K29" s="88"/>
      <c r="L29" s="106"/>
      <c r="M29" s="107"/>
      <c r="N29" s="84"/>
      <c r="O29" s="85"/>
      <c r="P29" s="86"/>
      <c r="Q29" s="87"/>
      <c r="R29" s="88"/>
      <c r="S29" s="87"/>
      <c r="T29" s="91"/>
      <c r="U29" s="84"/>
      <c r="V29" s="85"/>
      <c r="W29" s="86"/>
      <c r="X29" s="87"/>
      <c r="Y29" s="88"/>
      <c r="Z29" s="87"/>
      <c r="AA29" s="91"/>
      <c r="AB29" s="84" t="s">
        <v>288</v>
      </c>
      <c r="AC29" s="85"/>
      <c r="AD29" s="86" t="s">
        <v>289</v>
      </c>
      <c r="AE29" s="87">
        <v>900</v>
      </c>
      <c r="AF29" s="88"/>
      <c r="AG29" s="87">
        <v>50</v>
      </c>
      <c r="AH29" s="91"/>
    </row>
    <row r="30" spans="1:34" ht="16.5" customHeight="1">
      <c r="A30" s="93">
        <f>IF(C30&lt;&gt;0,"日経","")</f>
      </c>
      <c r="B30" s="94"/>
      <c r="C30" s="95">
        <f>SUM(K32,T32,AA32,AH32)</f>
        <v>0</v>
      </c>
      <c r="D30" s="96"/>
      <c r="E30" s="84"/>
      <c r="F30" s="85"/>
      <c r="G30" s="86"/>
      <c r="H30" s="87"/>
      <c r="I30" s="88"/>
      <c r="J30" s="87"/>
      <c r="K30" s="88"/>
      <c r="L30" s="89"/>
      <c r="M30" s="90"/>
      <c r="N30" s="84"/>
      <c r="O30" s="85"/>
      <c r="P30" s="86"/>
      <c r="Q30" s="87"/>
      <c r="R30" s="88"/>
      <c r="S30" s="87"/>
      <c r="T30" s="91"/>
      <c r="U30" s="84"/>
      <c r="V30" s="85"/>
      <c r="W30" s="86"/>
      <c r="X30" s="87"/>
      <c r="Y30" s="88"/>
      <c r="Z30" s="87"/>
      <c r="AA30" s="91"/>
      <c r="AB30" s="84"/>
      <c r="AC30" s="85"/>
      <c r="AD30" s="86"/>
      <c r="AE30" s="87"/>
      <c r="AF30" s="88"/>
      <c r="AG30" s="87"/>
      <c r="AH30" s="91"/>
    </row>
    <row r="31" spans="1:34" ht="16.5" customHeight="1">
      <c r="A31" s="93">
        <f>IF(C31&lt;&gt;0,"計）","")</f>
      </c>
      <c r="B31" s="94"/>
      <c r="C31" s="95">
        <f>IF(C29&gt;0,IF(C30&gt;0,C29+C30,0),0)</f>
        <v>0</v>
      </c>
      <c r="D31" s="96"/>
      <c r="E31" s="84"/>
      <c r="F31" s="85"/>
      <c r="G31" s="86"/>
      <c r="H31" s="87"/>
      <c r="I31" s="88"/>
      <c r="J31" s="87"/>
      <c r="K31" s="88"/>
      <c r="L31" s="89"/>
      <c r="M31" s="90"/>
      <c r="N31" s="84"/>
      <c r="O31" s="85"/>
      <c r="P31" s="86"/>
      <c r="Q31" s="87"/>
      <c r="R31" s="88"/>
      <c r="S31" s="87"/>
      <c r="T31" s="91"/>
      <c r="U31" s="84"/>
      <c r="V31" s="85"/>
      <c r="W31" s="86"/>
      <c r="X31" s="87"/>
      <c r="Y31" s="88"/>
      <c r="Z31" s="87"/>
      <c r="AA31" s="91"/>
      <c r="AB31" s="84"/>
      <c r="AC31" s="85"/>
      <c r="AD31" s="86"/>
      <c r="AE31" s="87"/>
      <c r="AF31" s="88"/>
      <c r="AG31" s="87"/>
      <c r="AH31" s="91"/>
    </row>
    <row r="32" spans="1:34" ht="16.5" customHeight="1">
      <c r="A32" s="118">
        <f>SUM(H32,J32,Q32,S32,X32,Z32,AE32,AG32)</f>
        <v>4550</v>
      </c>
      <c r="B32" s="119"/>
      <c r="C32" s="119"/>
      <c r="D32" s="120"/>
      <c r="E32" s="121" t="s">
        <v>124</v>
      </c>
      <c r="F32" s="122"/>
      <c r="G32" s="123"/>
      <c r="H32" s="124">
        <f aca="true" t="shared" si="3" ref="H32:M32">SUM(H26:H31)</f>
        <v>600</v>
      </c>
      <c r="I32" s="125">
        <f t="shared" si="3"/>
        <v>0</v>
      </c>
      <c r="J32" s="124">
        <f t="shared" si="3"/>
        <v>0</v>
      </c>
      <c r="K32" s="126">
        <f t="shared" si="3"/>
        <v>0</v>
      </c>
      <c r="L32" s="127">
        <f t="shared" si="3"/>
        <v>0</v>
      </c>
      <c r="M32" s="128">
        <f t="shared" si="3"/>
        <v>0</v>
      </c>
      <c r="N32" s="121" t="s">
        <v>124</v>
      </c>
      <c r="O32" s="122"/>
      <c r="P32" s="123"/>
      <c r="Q32" s="124">
        <f>SUM(Q26:Q31)</f>
        <v>0</v>
      </c>
      <c r="R32" s="125">
        <f>SUM(R26:R31)</f>
        <v>0</v>
      </c>
      <c r="S32" s="170">
        <f>SUM(S26:S31)</f>
        <v>0</v>
      </c>
      <c r="T32" s="171">
        <f>SUM(T26:T31)</f>
        <v>0</v>
      </c>
      <c r="U32" s="121" t="s">
        <v>124</v>
      </c>
      <c r="V32" s="122"/>
      <c r="W32" s="123"/>
      <c r="X32" s="124">
        <f>SUM(X26:X31)</f>
        <v>0</v>
      </c>
      <c r="Y32" s="125">
        <f>SUM(Y26:Y31)</f>
        <v>0</v>
      </c>
      <c r="Z32" s="170">
        <f>SUM(Z26:Z31)</f>
        <v>0</v>
      </c>
      <c r="AA32" s="171">
        <f>SUM(AA26:AA31)</f>
        <v>0</v>
      </c>
      <c r="AB32" s="121" t="s">
        <v>124</v>
      </c>
      <c r="AC32" s="122"/>
      <c r="AD32" s="123"/>
      <c r="AE32" s="124">
        <f>SUM(AE26:AE31)</f>
        <v>3750</v>
      </c>
      <c r="AF32" s="125">
        <f>SUM(AF26:AF31)</f>
        <v>0</v>
      </c>
      <c r="AG32" s="170">
        <f>SUM(AG26:AG31)</f>
        <v>200</v>
      </c>
      <c r="AH32" s="171">
        <f>SUM(AH26:AH31)</f>
        <v>0</v>
      </c>
    </row>
    <row r="33" spans="1:34" ht="16.5" customHeight="1">
      <c r="A33" s="73" t="s">
        <v>290</v>
      </c>
      <c r="B33" s="74"/>
      <c r="C33" s="74"/>
      <c r="D33" s="75"/>
      <c r="E33" s="101" t="s">
        <v>291</v>
      </c>
      <c r="F33" s="102"/>
      <c r="G33" s="103" t="s">
        <v>283</v>
      </c>
      <c r="H33" s="104">
        <v>3100</v>
      </c>
      <c r="I33" s="105"/>
      <c r="J33" s="104"/>
      <c r="K33" s="105"/>
      <c r="L33" s="106"/>
      <c r="M33" s="107"/>
      <c r="N33" s="101" t="s">
        <v>291</v>
      </c>
      <c r="O33" s="102"/>
      <c r="P33" s="103" t="s">
        <v>202</v>
      </c>
      <c r="Q33" s="104">
        <v>850</v>
      </c>
      <c r="R33" s="105"/>
      <c r="S33" s="104"/>
      <c r="T33" s="108"/>
      <c r="U33" s="101"/>
      <c r="V33" s="102"/>
      <c r="W33" s="103"/>
      <c r="X33" s="104"/>
      <c r="Y33" s="105"/>
      <c r="Z33" s="104"/>
      <c r="AA33" s="108"/>
      <c r="AB33" s="101" t="s">
        <v>292</v>
      </c>
      <c r="AC33" s="102"/>
      <c r="AD33" s="103" t="s">
        <v>293</v>
      </c>
      <c r="AE33" s="104">
        <v>2200</v>
      </c>
      <c r="AF33" s="105"/>
      <c r="AG33" s="104">
        <v>200</v>
      </c>
      <c r="AH33" s="108"/>
    </row>
    <row r="34" spans="1:34" ht="16.5" customHeight="1">
      <c r="A34" s="92">
        <v>2318</v>
      </c>
      <c r="B34" s="109"/>
      <c r="C34" s="109"/>
      <c r="D34" s="110"/>
      <c r="E34" s="84"/>
      <c r="F34" s="85"/>
      <c r="G34" s="86"/>
      <c r="H34" s="87"/>
      <c r="I34" s="88"/>
      <c r="J34" s="87"/>
      <c r="K34" s="88"/>
      <c r="L34" s="89"/>
      <c r="M34" s="90"/>
      <c r="N34" s="84"/>
      <c r="O34" s="85"/>
      <c r="P34" s="86"/>
      <c r="Q34" s="87"/>
      <c r="R34" s="88"/>
      <c r="S34" s="87"/>
      <c r="T34" s="91"/>
      <c r="U34" s="84"/>
      <c r="V34" s="85"/>
      <c r="W34" s="86"/>
      <c r="X34" s="87"/>
      <c r="Y34" s="88"/>
      <c r="Z34" s="87"/>
      <c r="AA34" s="91"/>
      <c r="AB34" s="84" t="s">
        <v>294</v>
      </c>
      <c r="AC34" s="85"/>
      <c r="AD34" s="86" t="s">
        <v>295</v>
      </c>
      <c r="AE34" s="87">
        <v>1600</v>
      </c>
      <c r="AF34" s="88"/>
      <c r="AG34" s="87">
        <v>50</v>
      </c>
      <c r="AH34" s="91"/>
    </row>
    <row r="35" spans="1:34" ht="16.5" customHeight="1">
      <c r="A35" s="73"/>
      <c r="B35" s="74"/>
      <c r="C35" s="74"/>
      <c r="D35" s="75"/>
      <c r="E35" s="84"/>
      <c r="F35" s="85"/>
      <c r="G35" s="86"/>
      <c r="H35" s="87"/>
      <c r="I35" s="88"/>
      <c r="J35" s="87"/>
      <c r="K35" s="88"/>
      <c r="L35" s="89"/>
      <c r="M35" s="100"/>
      <c r="N35" s="84"/>
      <c r="O35" s="85"/>
      <c r="P35" s="86"/>
      <c r="Q35" s="87"/>
      <c r="R35" s="88"/>
      <c r="S35" s="87"/>
      <c r="T35" s="91"/>
      <c r="U35" s="84"/>
      <c r="V35" s="85"/>
      <c r="W35" s="86"/>
      <c r="X35" s="87"/>
      <c r="Y35" s="88"/>
      <c r="Z35" s="87"/>
      <c r="AA35" s="91"/>
      <c r="AB35" s="84" t="s">
        <v>296</v>
      </c>
      <c r="AC35" s="85"/>
      <c r="AD35" s="86" t="s">
        <v>41</v>
      </c>
      <c r="AE35" s="87">
        <v>1350</v>
      </c>
      <c r="AF35" s="88"/>
      <c r="AG35" s="87">
        <v>50</v>
      </c>
      <c r="AH35" s="91"/>
    </row>
    <row r="36" spans="1:34" ht="16.5" customHeight="1">
      <c r="A36" s="73"/>
      <c r="B36" s="74"/>
      <c r="C36" s="74"/>
      <c r="D36" s="75"/>
      <c r="E36" s="84"/>
      <c r="F36" s="85"/>
      <c r="G36" s="86"/>
      <c r="H36" s="87"/>
      <c r="I36" s="88"/>
      <c r="J36" s="87"/>
      <c r="K36" s="88"/>
      <c r="L36" s="106"/>
      <c r="M36" s="107"/>
      <c r="N36" s="84"/>
      <c r="O36" s="85"/>
      <c r="P36" s="86"/>
      <c r="Q36" s="87"/>
      <c r="R36" s="88"/>
      <c r="S36" s="87"/>
      <c r="T36" s="91"/>
      <c r="U36" s="84"/>
      <c r="V36" s="85"/>
      <c r="W36" s="86"/>
      <c r="X36" s="87"/>
      <c r="Y36" s="88"/>
      <c r="Z36" s="87"/>
      <c r="AA36" s="91"/>
      <c r="AB36" s="84" t="s">
        <v>297</v>
      </c>
      <c r="AC36" s="85"/>
      <c r="AD36" s="86" t="s">
        <v>298</v>
      </c>
      <c r="AE36" s="87">
        <v>1250</v>
      </c>
      <c r="AF36" s="88"/>
      <c r="AG36" s="87">
        <v>50</v>
      </c>
      <c r="AH36" s="91"/>
    </row>
    <row r="37" spans="1:34" ht="16.5" customHeight="1">
      <c r="A37" s="73"/>
      <c r="B37" s="74"/>
      <c r="C37" s="74"/>
      <c r="D37" s="75"/>
      <c r="E37" s="84"/>
      <c r="F37" s="85"/>
      <c r="G37" s="86"/>
      <c r="H37" s="87"/>
      <c r="I37" s="88"/>
      <c r="J37" s="87"/>
      <c r="K37" s="88"/>
      <c r="L37" s="89"/>
      <c r="M37" s="90"/>
      <c r="N37" s="84"/>
      <c r="O37" s="85"/>
      <c r="P37" s="86"/>
      <c r="Q37" s="87"/>
      <c r="R37" s="88"/>
      <c r="S37" s="87"/>
      <c r="T37" s="91"/>
      <c r="U37" s="84"/>
      <c r="V37" s="85"/>
      <c r="W37" s="86"/>
      <c r="X37" s="87"/>
      <c r="Y37" s="88"/>
      <c r="Z37" s="87"/>
      <c r="AA37" s="91"/>
      <c r="AB37" s="84" t="s">
        <v>299</v>
      </c>
      <c r="AC37" s="85"/>
      <c r="AD37" s="86" t="s">
        <v>48</v>
      </c>
      <c r="AE37" s="87">
        <v>1750</v>
      </c>
      <c r="AF37" s="88"/>
      <c r="AG37" s="87">
        <v>50</v>
      </c>
      <c r="AH37" s="91"/>
    </row>
    <row r="38" spans="1:34" ht="16.5" customHeight="1">
      <c r="A38" s="73"/>
      <c r="B38" s="74"/>
      <c r="C38" s="74"/>
      <c r="D38" s="75"/>
      <c r="E38" s="84"/>
      <c r="F38" s="85"/>
      <c r="G38" s="86"/>
      <c r="H38" s="87"/>
      <c r="I38" s="88"/>
      <c r="J38" s="87"/>
      <c r="K38" s="88"/>
      <c r="L38" s="89"/>
      <c r="M38" s="90"/>
      <c r="N38" s="84"/>
      <c r="O38" s="85"/>
      <c r="P38" s="86"/>
      <c r="Q38" s="87"/>
      <c r="R38" s="88"/>
      <c r="S38" s="87"/>
      <c r="T38" s="91"/>
      <c r="U38" s="84"/>
      <c r="V38" s="85"/>
      <c r="W38" s="86"/>
      <c r="X38" s="87"/>
      <c r="Y38" s="88"/>
      <c r="Z38" s="87"/>
      <c r="AA38" s="91"/>
      <c r="AB38" s="84"/>
      <c r="AC38" s="85"/>
      <c r="AD38" s="86"/>
      <c r="AE38" s="87"/>
      <c r="AF38" s="88"/>
      <c r="AG38" s="87"/>
      <c r="AH38" s="91"/>
    </row>
    <row r="39" spans="1:34" ht="16.5" customHeight="1">
      <c r="A39" s="93">
        <f>IF(C39&lt;&gt;0,"本紙","")</f>
      </c>
      <c r="B39" s="94"/>
      <c r="C39" s="95">
        <f>SUM(I42,R42,Y42,AF42)</f>
        <v>0</v>
      </c>
      <c r="D39" s="96"/>
      <c r="E39" s="84"/>
      <c r="F39" s="85"/>
      <c r="G39" s="86"/>
      <c r="H39" s="87"/>
      <c r="I39" s="88"/>
      <c r="J39" s="87"/>
      <c r="K39" s="88"/>
      <c r="L39" s="89"/>
      <c r="M39" s="90"/>
      <c r="N39" s="84"/>
      <c r="O39" s="85"/>
      <c r="P39" s="86"/>
      <c r="Q39" s="87"/>
      <c r="R39" s="88"/>
      <c r="S39" s="87"/>
      <c r="T39" s="91"/>
      <c r="U39" s="84"/>
      <c r="V39" s="85"/>
      <c r="W39" s="86"/>
      <c r="X39" s="87"/>
      <c r="Y39" s="88"/>
      <c r="Z39" s="87"/>
      <c r="AA39" s="91"/>
      <c r="AB39" s="84"/>
      <c r="AC39" s="85"/>
      <c r="AD39" s="86"/>
      <c r="AE39" s="87"/>
      <c r="AF39" s="88"/>
      <c r="AG39" s="87"/>
      <c r="AH39" s="91"/>
    </row>
    <row r="40" spans="1:34" ht="16.5" customHeight="1">
      <c r="A40" s="93">
        <f>IF(C40&lt;&gt;0,"日経","")</f>
      </c>
      <c r="B40" s="94"/>
      <c r="C40" s="95">
        <f>SUM(K42,T42,AA42,AH42)</f>
        <v>0</v>
      </c>
      <c r="D40" s="96"/>
      <c r="E40" s="84"/>
      <c r="F40" s="85"/>
      <c r="G40" s="86"/>
      <c r="H40" s="87"/>
      <c r="I40" s="88"/>
      <c r="J40" s="87"/>
      <c r="K40" s="88"/>
      <c r="L40" s="89"/>
      <c r="M40" s="90"/>
      <c r="N40" s="84"/>
      <c r="O40" s="85"/>
      <c r="P40" s="86"/>
      <c r="Q40" s="87"/>
      <c r="R40" s="88"/>
      <c r="S40" s="87"/>
      <c r="T40" s="91"/>
      <c r="U40" s="84"/>
      <c r="V40" s="85"/>
      <c r="W40" s="86"/>
      <c r="X40" s="87"/>
      <c r="Y40" s="88"/>
      <c r="Z40" s="87"/>
      <c r="AA40" s="91"/>
      <c r="AB40" s="84"/>
      <c r="AC40" s="85"/>
      <c r="AD40" s="86"/>
      <c r="AE40" s="87"/>
      <c r="AF40" s="88"/>
      <c r="AG40" s="87"/>
      <c r="AH40" s="91"/>
    </row>
    <row r="41" spans="1:34" ht="16.5" customHeight="1">
      <c r="A41" s="93">
        <f>IF(C41&lt;&gt;0,"計）","")</f>
      </c>
      <c r="B41" s="94"/>
      <c r="C41" s="95">
        <f>IF(C39&gt;0,IF(C40&gt;0,C39+C40,0),0)</f>
        <v>0</v>
      </c>
      <c r="D41" s="96"/>
      <c r="E41" s="84"/>
      <c r="F41" s="85"/>
      <c r="G41" s="86"/>
      <c r="H41" s="87"/>
      <c r="I41" s="88"/>
      <c r="J41" s="87"/>
      <c r="K41" s="88"/>
      <c r="L41" s="89"/>
      <c r="M41" s="90"/>
      <c r="N41" s="84"/>
      <c r="O41" s="85"/>
      <c r="P41" s="86"/>
      <c r="Q41" s="87"/>
      <c r="R41" s="88"/>
      <c r="S41" s="87"/>
      <c r="T41" s="91"/>
      <c r="U41" s="84"/>
      <c r="V41" s="85"/>
      <c r="W41" s="86"/>
      <c r="X41" s="87"/>
      <c r="Y41" s="88"/>
      <c r="Z41" s="87"/>
      <c r="AA41" s="91"/>
      <c r="AB41" s="84"/>
      <c r="AC41" s="85"/>
      <c r="AD41" s="86"/>
      <c r="AE41" s="87"/>
      <c r="AF41" s="88"/>
      <c r="AG41" s="87"/>
      <c r="AH41" s="91"/>
    </row>
    <row r="42" spans="1:34" ht="16.5" customHeight="1">
      <c r="A42" s="118">
        <f>SUM(H42,J42,Q42,S42,X42,Z42,AE42,AG42)</f>
        <v>12500</v>
      </c>
      <c r="B42" s="119"/>
      <c r="C42" s="119"/>
      <c r="D42" s="120"/>
      <c r="E42" s="121" t="s">
        <v>124</v>
      </c>
      <c r="F42" s="122"/>
      <c r="G42" s="123"/>
      <c r="H42" s="124">
        <f aca="true" t="shared" si="4" ref="H42:M42">SUM(H33:H41)</f>
        <v>3100</v>
      </c>
      <c r="I42" s="125">
        <f t="shared" si="4"/>
        <v>0</v>
      </c>
      <c r="J42" s="124">
        <f t="shared" si="4"/>
        <v>0</v>
      </c>
      <c r="K42" s="126">
        <f t="shared" si="4"/>
        <v>0</v>
      </c>
      <c r="L42" s="127">
        <f t="shared" si="4"/>
        <v>0</v>
      </c>
      <c r="M42" s="128">
        <f t="shared" si="4"/>
        <v>0</v>
      </c>
      <c r="N42" s="121" t="s">
        <v>124</v>
      </c>
      <c r="O42" s="122"/>
      <c r="P42" s="123"/>
      <c r="Q42" s="124">
        <f>SUM(Q33:Q41)</f>
        <v>850</v>
      </c>
      <c r="R42" s="125">
        <f>SUM(R33:R41)</f>
        <v>0</v>
      </c>
      <c r="S42" s="124">
        <f>SUM(S33:S41)</f>
        <v>0</v>
      </c>
      <c r="T42" s="129">
        <f>SUM(T33:T41)</f>
        <v>0</v>
      </c>
      <c r="U42" s="121" t="s">
        <v>124</v>
      </c>
      <c r="V42" s="122"/>
      <c r="W42" s="123"/>
      <c r="X42" s="124">
        <f>SUM(X33:X41)</f>
        <v>0</v>
      </c>
      <c r="Y42" s="125">
        <f>SUM(Y33:Y41)</f>
        <v>0</v>
      </c>
      <c r="Z42" s="124">
        <f>SUM(Z33:Z41)</f>
        <v>0</v>
      </c>
      <c r="AA42" s="129">
        <f>SUM(AA33:AA41)</f>
        <v>0</v>
      </c>
      <c r="AB42" s="121" t="s">
        <v>124</v>
      </c>
      <c r="AC42" s="122"/>
      <c r="AD42" s="123"/>
      <c r="AE42" s="124">
        <f>SUM(AE33:AE41)</f>
        <v>8150</v>
      </c>
      <c r="AF42" s="125">
        <f>SUM(AF33:AF41)</f>
        <v>0</v>
      </c>
      <c r="AG42" s="124">
        <f>SUM(AG33:AG41)</f>
        <v>400</v>
      </c>
      <c r="AH42" s="129">
        <f>SUM(AH33:AH41)</f>
        <v>0</v>
      </c>
    </row>
    <row r="43" spans="1:34" s="144" customFormat="1" ht="16.5" customHeight="1">
      <c r="A43" s="130" t="s">
        <v>125</v>
      </c>
      <c r="B43" s="131"/>
      <c r="C43" s="131"/>
      <c r="D43" s="132"/>
      <c r="E43" s="133">
        <f>I43+K43+R43+T43+Y43+AA43+AF43+AH43</f>
        <v>0</v>
      </c>
      <c r="F43" s="134"/>
      <c r="G43" s="135"/>
      <c r="H43" s="136"/>
      <c r="I43" s="137">
        <f>SUM(I42,I32,I25,I19,I13)</f>
        <v>0</v>
      </c>
      <c r="J43" s="138"/>
      <c r="K43" s="139">
        <f>SUM(K42,K32,K25,K19,K13)</f>
        <v>0</v>
      </c>
      <c r="L43" s="140"/>
      <c r="M43" s="141">
        <f>SUM(M42,M32,M25,M19,M13)</f>
        <v>0</v>
      </c>
      <c r="N43" s="142"/>
      <c r="O43" s="134"/>
      <c r="P43" s="135"/>
      <c r="Q43" s="136"/>
      <c r="R43" s="137">
        <f>SUM(R42,R32,R25,R19,R13)</f>
        <v>0</v>
      </c>
      <c r="S43" s="138"/>
      <c r="T43" s="143">
        <f>SUM(T42,T32,T25,T19,T13)</f>
        <v>0</v>
      </c>
      <c r="U43" s="142"/>
      <c r="V43" s="134"/>
      <c r="W43" s="135"/>
      <c r="X43" s="136"/>
      <c r="Y43" s="137">
        <f>SUM(Y42,Y32,Y25,Y19,Y13)</f>
        <v>0</v>
      </c>
      <c r="Z43" s="138"/>
      <c r="AA43" s="143">
        <f>SUM(AA42,AA32,AA25,AA19,AA13)</f>
        <v>0</v>
      </c>
      <c r="AB43" s="142"/>
      <c r="AC43" s="134"/>
      <c r="AD43" s="135"/>
      <c r="AE43" s="136"/>
      <c r="AF43" s="137">
        <f>SUM(AF42,AF32,AF25,AF19,AF13)</f>
        <v>0</v>
      </c>
      <c r="AG43" s="138"/>
      <c r="AH43" s="143">
        <f>SUM(AH42,AH32,AH25,AH19,AH13)</f>
        <v>0</v>
      </c>
    </row>
    <row r="44" spans="1:34" s="151" customFormat="1" ht="12.75" customHeight="1">
      <c r="A44" s="145" t="s">
        <v>126</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6" t="s">
        <v>127</v>
      </c>
      <c r="AC44" s="147"/>
      <c r="AD44" s="147"/>
      <c r="AE44" s="147"/>
      <c r="AF44" s="147"/>
      <c r="AG44" s="146"/>
      <c r="AH44" s="148" t="s">
        <v>128</v>
      </c>
    </row>
    <row r="45" spans="1:34" s="151" customFormat="1" ht="12.75" customHeight="1">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46" t="s">
        <v>129</v>
      </c>
      <c r="AC45" s="153"/>
      <c r="AD45" s="153"/>
      <c r="AE45" s="153"/>
      <c r="AF45" s="153"/>
      <c r="AG45" s="146"/>
      <c r="AH45" s="148" t="s">
        <v>130</v>
      </c>
    </row>
    <row r="46" spans="1:34" ht="12.75" customHeight="1">
      <c r="A46" s="154" t="s">
        <v>131</v>
      </c>
      <c r="AA46" s="149"/>
      <c r="AB46" s="146" t="s">
        <v>132</v>
      </c>
      <c r="AC46" s="146"/>
      <c r="AD46" s="146"/>
      <c r="AE46" s="146"/>
      <c r="AF46" s="146"/>
      <c r="AG46" s="146"/>
      <c r="AH46" s="148"/>
    </row>
    <row r="47" spans="31:34" ht="13.5">
      <c r="AE47" s="149"/>
      <c r="AF47" s="149"/>
      <c r="AG47" s="149"/>
      <c r="AH47" s="149"/>
    </row>
    <row r="48" spans="31:34" ht="13.5">
      <c r="AE48" s="149"/>
      <c r="AF48" s="149"/>
      <c r="AG48" s="149"/>
      <c r="AH48" s="149"/>
    </row>
    <row r="49" ht="10.5" customHeight="1"/>
    <row r="51" ht="10.5" customHeight="1"/>
  </sheetData>
  <sheetProtection/>
  <mergeCells count="89">
    <mergeCell ref="A44:AA45"/>
    <mergeCell ref="A40:B40"/>
    <mergeCell ref="C40:D40"/>
    <mergeCell ref="A41:B41"/>
    <mergeCell ref="C41:D41"/>
    <mergeCell ref="A42:D42"/>
    <mergeCell ref="A43:D43"/>
    <mergeCell ref="A34:D34"/>
    <mergeCell ref="A35:D35"/>
    <mergeCell ref="A36:D36"/>
    <mergeCell ref="A37:D37"/>
    <mergeCell ref="A38:D38"/>
    <mergeCell ref="A39:B39"/>
    <mergeCell ref="C39:D39"/>
    <mergeCell ref="A30:B30"/>
    <mergeCell ref="C30:D30"/>
    <mergeCell ref="A31:B31"/>
    <mergeCell ref="C31:D31"/>
    <mergeCell ref="A32:D32"/>
    <mergeCell ref="A33:D33"/>
    <mergeCell ref="A24:B24"/>
    <mergeCell ref="C24:D24"/>
    <mergeCell ref="A25:D25"/>
    <mergeCell ref="A26:D26"/>
    <mergeCell ref="A27:D27"/>
    <mergeCell ref="A29:B29"/>
    <mergeCell ref="C29:D29"/>
    <mergeCell ref="A19:D19"/>
    <mergeCell ref="A20:D20"/>
    <mergeCell ref="A21:D21"/>
    <mergeCell ref="A22:B22"/>
    <mergeCell ref="C22:D22"/>
    <mergeCell ref="A23:B23"/>
    <mergeCell ref="C23:D23"/>
    <mergeCell ref="A15:D15"/>
    <mergeCell ref="A16:B16"/>
    <mergeCell ref="C16:D16"/>
    <mergeCell ref="A17:B17"/>
    <mergeCell ref="C17:D17"/>
    <mergeCell ref="A18:B18"/>
    <mergeCell ref="C18:D18"/>
    <mergeCell ref="A11:B11"/>
    <mergeCell ref="C11:D11"/>
    <mergeCell ref="A12:B12"/>
    <mergeCell ref="C12:D12"/>
    <mergeCell ref="A13:D13"/>
    <mergeCell ref="A14:D14"/>
    <mergeCell ref="A7:D7"/>
    <mergeCell ref="A8:D8"/>
    <mergeCell ref="A9:B9"/>
    <mergeCell ref="C9:D9"/>
    <mergeCell ref="A10:B10"/>
    <mergeCell ref="C10:D10"/>
    <mergeCell ref="U6:V6"/>
    <mergeCell ref="X6:Y6"/>
    <mergeCell ref="Z6:AA6"/>
    <mergeCell ref="AB6:AC6"/>
    <mergeCell ref="AE6:AF6"/>
    <mergeCell ref="AG6:AH6"/>
    <mergeCell ref="V4:AA5"/>
    <mergeCell ref="AB4:AB5"/>
    <mergeCell ref="AC4:AH5"/>
    <mergeCell ref="A6:D6"/>
    <mergeCell ref="E6:F6"/>
    <mergeCell ref="H6:I6"/>
    <mergeCell ref="J6:K6"/>
    <mergeCell ref="N6:O6"/>
    <mergeCell ref="Q6:R6"/>
    <mergeCell ref="S6:T6"/>
    <mergeCell ref="E4:E5"/>
    <mergeCell ref="F4:K5"/>
    <mergeCell ref="L4:M5"/>
    <mergeCell ref="N4:N5"/>
    <mergeCell ref="O4:T5"/>
    <mergeCell ref="U4:U5"/>
    <mergeCell ref="AB2:AB3"/>
    <mergeCell ref="AC2:AH3"/>
    <mergeCell ref="D3:F3"/>
    <mergeCell ref="G3:M3"/>
    <mergeCell ref="O3:Q3"/>
    <mergeCell ref="S3:T3"/>
    <mergeCell ref="V3:Y3"/>
    <mergeCell ref="Z3:AA3"/>
    <mergeCell ref="A2:C3"/>
    <mergeCell ref="D2:F2"/>
    <mergeCell ref="G2:M2"/>
    <mergeCell ref="O2:T2"/>
    <mergeCell ref="V2:Y2"/>
    <mergeCell ref="Z2:AA2"/>
  </mergeCells>
  <conditionalFormatting sqref="I7">
    <cfRule type="expression" priority="1" dxfId="248" stopIfTrue="1">
      <formula>$H$7&lt;$I$7</formula>
    </cfRule>
  </conditionalFormatting>
  <conditionalFormatting sqref="I8">
    <cfRule type="expression" priority="2" dxfId="248" stopIfTrue="1">
      <formula>$H$8&lt;$I$8</formula>
    </cfRule>
  </conditionalFormatting>
  <conditionalFormatting sqref="R7">
    <cfRule type="expression" priority="3" dxfId="248" stopIfTrue="1">
      <formula>$Q$7&lt;$R$7</formula>
    </cfRule>
  </conditionalFormatting>
  <conditionalFormatting sqref="T7">
    <cfRule type="expression" priority="4" dxfId="248" stopIfTrue="1">
      <formula>$S$7&lt;$T$7</formula>
    </cfRule>
  </conditionalFormatting>
  <conditionalFormatting sqref="R8">
    <cfRule type="expression" priority="5" dxfId="248" stopIfTrue="1">
      <formula>$Q$8&lt;$R$8</formula>
    </cfRule>
  </conditionalFormatting>
  <conditionalFormatting sqref="T8">
    <cfRule type="expression" priority="6" dxfId="248" stopIfTrue="1">
      <formula>$S$8&lt;$T$8</formula>
    </cfRule>
  </conditionalFormatting>
  <conditionalFormatting sqref="R9">
    <cfRule type="expression" priority="7" dxfId="248" stopIfTrue="1">
      <formula>$Q$9&lt;$R$9</formula>
    </cfRule>
  </conditionalFormatting>
  <conditionalFormatting sqref="T9">
    <cfRule type="expression" priority="8" dxfId="248" stopIfTrue="1">
      <formula>$S$9&lt;$T$9</formula>
    </cfRule>
  </conditionalFormatting>
  <conditionalFormatting sqref="AF7">
    <cfRule type="expression" priority="9" dxfId="248" stopIfTrue="1">
      <formula>$AE$7&lt;$AF$7</formula>
    </cfRule>
  </conditionalFormatting>
  <conditionalFormatting sqref="AF8">
    <cfRule type="expression" priority="10" dxfId="248" stopIfTrue="1">
      <formula>$AE$8&lt;$AF$8</formula>
    </cfRule>
  </conditionalFormatting>
  <conditionalFormatting sqref="AF9">
    <cfRule type="expression" priority="11" dxfId="248" stopIfTrue="1">
      <formula>$AE$9&lt;$AF$9</formula>
    </cfRule>
  </conditionalFormatting>
  <conditionalFormatting sqref="AF10">
    <cfRule type="expression" priority="12" dxfId="248" stopIfTrue="1">
      <formula>$AE$10&lt;$AF$10</formula>
    </cfRule>
  </conditionalFormatting>
  <conditionalFormatting sqref="I14">
    <cfRule type="expression" priority="13" dxfId="248" stopIfTrue="1">
      <formula>$H$14&lt;$I$14</formula>
    </cfRule>
  </conditionalFormatting>
  <conditionalFormatting sqref="R14">
    <cfRule type="expression" priority="14" dxfId="248" stopIfTrue="1">
      <formula>$Q$14&lt;$R$14</formula>
    </cfRule>
  </conditionalFormatting>
  <conditionalFormatting sqref="T14">
    <cfRule type="expression" priority="15" dxfId="248" stopIfTrue="1">
      <formula>$S$14&lt;$T$14</formula>
    </cfRule>
  </conditionalFormatting>
  <conditionalFormatting sqref="AF14">
    <cfRule type="expression" priority="16" dxfId="248" stopIfTrue="1">
      <formula>$AE$14&lt;$AF$14</formula>
    </cfRule>
  </conditionalFormatting>
  <conditionalFormatting sqref="AH14">
    <cfRule type="expression" priority="17" dxfId="248" stopIfTrue="1">
      <formula>$AG$14&lt;$AH$14</formula>
    </cfRule>
  </conditionalFormatting>
  <conditionalFormatting sqref="I20">
    <cfRule type="expression" priority="18" dxfId="248" stopIfTrue="1">
      <formula>$H$20&lt;$I$20</formula>
    </cfRule>
  </conditionalFormatting>
  <conditionalFormatting sqref="I21">
    <cfRule type="expression" priority="19" dxfId="248" stopIfTrue="1">
      <formula>$H$21&lt;$I$21</formula>
    </cfRule>
  </conditionalFormatting>
  <conditionalFormatting sqref="R20">
    <cfRule type="expression" priority="20" dxfId="248" stopIfTrue="1">
      <formula>$Q$20&lt;$R$20</formula>
    </cfRule>
  </conditionalFormatting>
  <conditionalFormatting sqref="T20">
    <cfRule type="expression" priority="21" dxfId="248" stopIfTrue="1">
      <formula>$S$20&lt;$T$20</formula>
    </cfRule>
  </conditionalFormatting>
  <conditionalFormatting sqref="R21">
    <cfRule type="expression" priority="22" dxfId="248" stopIfTrue="1">
      <formula>$Q$21&lt;$R$21</formula>
    </cfRule>
  </conditionalFormatting>
  <conditionalFormatting sqref="R22">
    <cfRule type="expression" priority="23" dxfId="248" stopIfTrue="1">
      <formula>$Q$22&lt;$R$22</formula>
    </cfRule>
  </conditionalFormatting>
  <conditionalFormatting sqref="Y20">
    <cfRule type="expression" priority="24" dxfId="248" stopIfTrue="1">
      <formula>$X$20&lt;$Y$20</formula>
    </cfRule>
  </conditionalFormatting>
  <conditionalFormatting sqref="AF20">
    <cfRule type="expression" priority="25" dxfId="248" stopIfTrue="1">
      <formula>$AE$20&lt;$AF$20</formula>
    </cfRule>
  </conditionalFormatting>
  <conditionalFormatting sqref="AH20">
    <cfRule type="expression" priority="26" dxfId="248" stopIfTrue="1">
      <formula>$AG$20&lt;$AH$20</formula>
    </cfRule>
  </conditionalFormatting>
  <conditionalFormatting sqref="AF21">
    <cfRule type="expression" priority="27" dxfId="248" stopIfTrue="1">
      <formula>$AE$21&lt;$AF$21</formula>
    </cfRule>
  </conditionalFormatting>
  <conditionalFormatting sqref="AH21">
    <cfRule type="expression" priority="28" dxfId="248" stopIfTrue="1">
      <formula>$AG$21&lt;$AH$21</formula>
    </cfRule>
  </conditionalFormatting>
  <conditionalFormatting sqref="I26">
    <cfRule type="expression" priority="29" dxfId="248" stopIfTrue="1">
      <formula>$H$26&lt;$I$26</formula>
    </cfRule>
  </conditionalFormatting>
  <conditionalFormatting sqref="AF26">
    <cfRule type="expression" priority="30" dxfId="248" stopIfTrue="1">
      <formula>$AE$26&lt;$AF$26</formula>
    </cfRule>
  </conditionalFormatting>
  <conditionalFormatting sqref="AH26">
    <cfRule type="expression" priority="31" dxfId="248" stopIfTrue="1">
      <formula>$AG$26&lt;$AH$26</formula>
    </cfRule>
  </conditionalFormatting>
  <conditionalFormatting sqref="AF27">
    <cfRule type="expression" priority="32" dxfId="248" stopIfTrue="1">
      <formula>$AE$27&lt;$AF$27</formula>
    </cfRule>
  </conditionalFormatting>
  <conditionalFormatting sqref="AH27">
    <cfRule type="expression" priority="33" dxfId="248" stopIfTrue="1">
      <formula>$AG$27&lt;$AH$27</formula>
    </cfRule>
  </conditionalFormatting>
  <conditionalFormatting sqref="AF28">
    <cfRule type="expression" priority="34" dxfId="248" stopIfTrue="1">
      <formula>$AE$28&lt;$AF$28</formula>
    </cfRule>
  </conditionalFormatting>
  <conditionalFormatting sqref="AH28">
    <cfRule type="expression" priority="35" dxfId="248" stopIfTrue="1">
      <formula>$AG$28&lt;$AH$28</formula>
    </cfRule>
  </conditionalFormatting>
  <conditionalFormatting sqref="AF29">
    <cfRule type="expression" priority="36" dxfId="248" stopIfTrue="1">
      <formula>$AE$29&lt;$AF$29</formula>
    </cfRule>
  </conditionalFormatting>
  <conditionalFormatting sqref="AH29">
    <cfRule type="expression" priority="37" dxfId="248" stopIfTrue="1">
      <formula>$AG$29&lt;$AH$29</formula>
    </cfRule>
  </conditionalFormatting>
  <conditionalFormatting sqref="I33">
    <cfRule type="expression" priority="38" dxfId="248" stopIfTrue="1">
      <formula>$H$33&lt;$I$33</formula>
    </cfRule>
  </conditionalFormatting>
  <conditionalFormatting sqref="R33">
    <cfRule type="expression" priority="39" dxfId="248" stopIfTrue="1">
      <formula>$Q$33&lt;$R$33</formula>
    </cfRule>
  </conditionalFormatting>
  <conditionalFormatting sqref="AF33">
    <cfRule type="expression" priority="40" dxfId="248" stopIfTrue="1">
      <formula>$AE$33&lt;$AF$33</formula>
    </cfRule>
  </conditionalFormatting>
  <conditionalFormatting sqref="AH33">
    <cfRule type="expression" priority="41" dxfId="248" stopIfTrue="1">
      <formula>$AG$33&lt;$AH$33</formula>
    </cfRule>
  </conditionalFormatting>
  <conditionalFormatting sqref="AF34">
    <cfRule type="expression" priority="42" dxfId="248" stopIfTrue="1">
      <formula>$AE$34&lt;$AF$34</formula>
    </cfRule>
  </conditionalFormatting>
  <conditionalFormatting sqref="AH34">
    <cfRule type="expression" priority="43" dxfId="248" stopIfTrue="1">
      <formula>$AG$34&lt;$AH$34</formula>
    </cfRule>
  </conditionalFormatting>
  <conditionalFormatting sqref="AF35">
    <cfRule type="expression" priority="44" dxfId="248" stopIfTrue="1">
      <formula>$AE$35&lt;$AF$35</formula>
    </cfRule>
  </conditionalFormatting>
  <conditionalFormatting sqref="AH35">
    <cfRule type="expression" priority="45" dxfId="248" stopIfTrue="1">
      <formula>$AG$35&lt;$AH$35</formula>
    </cfRule>
  </conditionalFormatting>
  <conditionalFormatting sqref="AF36">
    <cfRule type="expression" priority="46" dxfId="248" stopIfTrue="1">
      <formula>$AE$36&lt;$AF$36</formula>
    </cfRule>
  </conditionalFormatting>
  <conditionalFormatting sqref="AH36">
    <cfRule type="expression" priority="47" dxfId="248" stopIfTrue="1">
      <formula>$AG$36&lt;$AH$36</formula>
    </cfRule>
  </conditionalFormatting>
  <conditionalFormatting sqref="AF37">
    <cfRule type="expression" priority="48" dxfId="248" stopIfTrue="1">
      <formula>$AE$37&lt;$AF$37</formula>
    </cfRule>
  </conditionalFormatting>
  <conditionalFormatting sqref="AH37">
    <cfRule type="expression" priority="49" dxfId="248" stopIfTrue="1">
      <formula>$AG$37&lt;$AH$37</formula>
    </cfRule>
  </conditionalFormatting>
  <printOptions/>
  <pageMargins left="0.88" right="0.28" top="0.49" bottom="0.19" header="0.18" footer="0.18"/>
  <pageSetup fitToHeight="1" fitToWidth="1" horizontalDpi="600" verticalDpi="600" orientation="landscape"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WS053</dc:creator>
  <cp:keywords/>
  <dc:description/>
  <cp:lastModifiedBy>WS053</cp:lastModifiedBy>
  <dcterms:created xsi:type="dcterms:W3CDTF">2020-10-02T01:45:22Z</dcterms:created>
  <dcterms:modified xsi:type="dcterms:W3CDTF">2020-10-02T01:45:53Z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