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WS052.YOM-DOM\Desktop\"/>
    </mc:Choice>
  </mc:AlternateContent>
  <xr:revisionPtr revIDLastSave="0" documentId="8_{158955EB-B86A-49DD-B37F-617355600C75}" xr6:coauthVersionLast="47" xr6:coauthVersionMax="47" xr10:uidLastSave="{00000000-0000-0000-0000-000000000000}"/>
  <bookViews>
    <workbookView xWindow="-120" yWindow="-120" windowWidth="19440" windowHeight="15000"/>
  </bookViews>
  <sheets>
    <sheet name="配布集計表" sheetId="6" r:id="rId1"/>
    <sheet name="1" sheetId="2" r:id="rId2"/>
    <sheet name="2" sheetId="3" r:id="rId3"/>
    <sheet name="3" sheetId="4" r:id="rId4"/>
    <sheet name="4" sheetId="5" r:id="rId5"/>
  </sheets>
  <externalReferences>
    <externalReference r:id="rId6"/>
  </externalReferences>
  <definedNames>
    <definedName name="MS04_販売店ﾏｽﾀ" localSheetId="1">#REF!</definedName>
    <definedName name="MS04_販売店ﾏｽﾀ" localSheetId="1">#REF!</definedName>
    <definedName name="MS04_販売店ﾏｽﾀ" localSheetId="2">#REF!</definedName>
    <definedName name="MS04_販売店ﾏｽﾀ" localSheetId="2">#REF!</definedName>
    <definedName name="MS04_販売店ﾏｽﾀ" localSheetId="3">#REF!</definedName>
    <definedName name="MS04_販売店ﾏｽﾀ" localSheetId="3">#REF!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 i="5" l="1"/>
  <c r="O3" i="5"/>
  <c r="O2" i="5"/>
  <c r="G3" i="5"/>
  <c r="G2" i="5"/>
  <c r="AC2" i="4"/>
  <c r="O3" i="4"/>
  <c r="O2" i="4"/>
  <c r="G3" i="4"/>
  <c r="G2" i="4"/>
  <c r="AC2" i="3"/>
  <c r="O3" i="3"/>
  <c r="O2" i="3"/>
  <c r="G3" i="3"/>
  <c r="G2" i="3"/>
  <c r="AC2" i="2"/>
  <c r="O3" i="2"/>
  <c r="O2" i="2"/>
  <c r="G3" i="2"/>
  <c r="G2" i="2"/>
  <c r="L4" i="6"/>
  <c r="P38" i="6"/>
  <c r="O38" i="6"/>
  <c r="P37" i="6"/>
  <c r="O37" i="6"/>
  <c r="P36" i="6"/>
  <c r="O36" i="6"/>
  <c r="N38" i="6"/>
  <c r="M38" i="6"/>
  <c r="N37" i="6"/>
  <c r="M37" i="6"/>
  <c r="N36" i="6"/>
  <c r="M36" i="6"/>
  <c r="L38" i="6"/>
  <c r="K38" i="6"/>
  <c r="L37" i="6"/>
  <c r="K37" i="6"/>
  <c r="L36" i="6"/>
  <c r="K36" i="6"/>
  <c r="J38" i="6"/>
  <c r="I38" i="6"/>
  <c r="J37" i="6"/>
  <c r="I37" i="6"/>
  <c r="J36" i="6"/>
  <c r="I36" i="6"/>
  <c r="H38" i="6"/>
  <c r="G38" i="6"/>
  <c r="H37" i="6"/>
  <c r="G37" i="6"/>
  <c r="H36" i="6"/>
  <c r="G36" i="6"/>
  <c r="F38" i="6"/>
  <c r="E38" i="6"/>
  <c r="F37" i="6"/>
  <c r="E37" i="6"/>
  <c r="F36" i="6"/>
  <c r="E36" i="6"/>
  <c r="F35" i="6"/>
  <c r="E35" i="6"/>
  <c r="F34" i="6"/>
  <c r="E34" i="6"/>
  <c r="F33" i="6"/>
  <c r="E33" i="6"/>
  <c r="F32" i="6"/>
  <c r="E32" i="6"/>
  <c r="F31" i="6"/>
  <c r="E31" i="6"/>
  <c r="F30" i="6"/>
  <c r="E30" i="6"/>
  <c r="F29" i="6"/>
  <c r="E29" i="6"/>
  <c r="F28" i="6"/>
  <c r="E28" i="6"/>
  <c r="F27" i="6"/>
  <c r="E27" i="6"/>
  <c r="F26" i="6"/>
  <c r="E26" i="6"/>
  <c r="F25" i="6"/>
  <c r="E25" i="6"/>
  <c r="F24" i="6"/>
  <c r="E24" i="6"/>
  <c r="F23" i="6"/>
  <c r="E23" i="6"/>
  <c r="F22" i="6"/>
  <c r="E22" i="6"/>
  <c r="F21" i="6"/>
  <c r="E21" i="6"/>
  <c r="F20" i="6"/>
  <c r="E20" i="6"/>
  <c r="F19" i="6"/>
  <c r="E19" i="6"/>
  <c r="F18" i="6"/>
  <c r="E18" i="6"/>
  <c r="F17" i="6"/>
  <c r="E17" i="6"/>
  <c r="F16" i="6"/>
  <c r="E16" i="6"/>
  <c r="F15" i="6"/>
  <c r="E15" i="6"/>
  <c r="F14" i="6"/>
  <c r="E14" i="6"/>
  <c r="F13" i="6"/>
  <c r="E13" i="6"/>
  <c r="F12" i="6"/>
  <c r="E12" i="6"/>
  <c r="F11" i="6"/>
  <c r="E11" i="6"/>
  <c r="F10" i="6"/>
  <c r="E10" i="6"/>
  <c r="F9" i="6"/>
  <c r="E9" i="6"/>
  <c r="F8" i="6"/>
  <c r="E8" i="6"/>
  <c r="F7" i="6"/>
  <c r="E7" i="6"/>
  <c r="H35" i="6"/>
  <c r="G35" i="6"/>
  <c r="H34" i="6"/>
  <c r="G34" i="6"/>
  <c r="H33" i="6"/>
  <c r="G33" i="6"/>
  <c r="H32" i="6"/>
  <c r="G32" i="6"/>
  <c r="H31" i="6"/>
  <c r="G31" i="6"/>
  <c r="P30" i="6"/>
  <c r="O30" i="6"/>
  <c r="J30" i="6"/>
  <c r="I30" i="6"/>
  <c r="H30" i="6"/>
  <c r="G30" i="6"/>
  <c r="H29" i="6"/>
  <c r="G29" i="6"/>
  <c r="P29" i="6"/>
  <c r="O29" i="6"/>
  <c r="H28" i="6"/>
  <c r="G28" i="6"/>
  <c r="P28" i="6"/>
  <c r="O28" i="6"/>
  <c r="L28" i="6"/>
  <c r="K28" i="6"/>
  <c r="J28" i="6"/>
  <c r="I28" i="6"/>
  <c r="P27" i="6"/>
  <c r="O27" i="6"/>
  <c r="J27" i="6"/>
  <c r="I27" i="6"/>
  <c r="H27" i="6"/>
  <c r="G27" i="6"/>
  <c r="P26" i="6"/>
  <c r="O26" i="6"/>
  <c r="J26" i="6"/>
  <c r="I26" i="6"/>
  <c r="H26" i="6"/>
  <c r="G26" i="6"/>
  <c r="H25" i="6"/>
  <c r="G25" i="6"/>
  <c r="H24" i="6"/>
  <c r="G24" i="6"/>
  <c r="H23" i="6"/>
  <c r="G23" i="6"/>
  <c r="H22" i="6"/>
  <c r="G22" i="6"/>
  <c r="P21" i="6"/>
  <c r="O21" i="6"/>
  <c r="J21" i="6"/>
  <c r="I21" i="6"/>
  <c r="H21" i="6"/>
  <c r="G21" i="6"/>
  <c r="P20" i="6"/>
  <c r="O20" i="6"/>
  <c r="J20" i="6"/>
  <c r="I20" i="6"/>
  <c r="P19" i="6"/>
  <c r="O19" i="6"/>
  <c r="J19" i="6"/>
  <c r="I19" i="6"/>
  <c r="H19" i="6"/>
  <c r="G19" i="6"/>
  <c r="P18" i="6"/>
  <c r="O18" i="6"/>
  <c r="L18" i="6"/>
  <c r="K18" i="6"/>
  <c r="J18" i="6"/>
  <c r="I18" i="6"/>
  <c r="H18" i="6"/>
  <c r="G18" i="6"/>
  <c r="P17" i="6"/>
  <c r="O17" i="6"/>
  <c r="H17" i="6"/>
  <c r="G17" i="6"/>
  <c r="H16" i="6"/>
  <c r="G16" i="6"/>
  <c r="H15" i="6"/>
  <c r="G15" i="6"/>
  <c r="H14" i="6"/>
  <c r="G14" i="6"/>
  <c r="H13" i="6"/>
  <c r="G13" i="6"/>
  <c r="P12" i="6"/>
  <c r="O12" i="6"/>
  <c r="J12" i="6"/>
  <c r="I12" i="6"/>
  <c r="H12" i="6"/>
  <c r="G12" i="6"/>
  <c r="P11" i="6"/>
  <c r="O11" i="6"/>
  <c r="L11" i="6"/>
  <c r="K11" i="6"/>
  <c r="J11" i="6"/>
  <c r="I11" i="6"/>
  <c r="H11" i="6"/>
  <c r="G11" i="6"/>
  <c r="P10" i="6"/>
  <c r="O10" i="6"/>
  <c r="J10" i="6"/>
  <c r="I10" i="6"/>
  <c r="H10" i="6"/>
  <c r="G10" i="6"/>
  <c r="P9" i="6"/>
  <c r="O9" i="6"/>
  <c r="J9" i="6"/>
  <c r="I9" i="6"/>
  <c r="H9" i="6"/>
  <c r="G9" i="6"/>
  <c r="H8" i="6"/>
  <c r="G8" i="6"/>
  <c r="H7" i="6"/>
  <c r="G7" i="6"/>
  <c r="P7" i="6"/>
  <c r="O7" i="6"/>
  <c r="N7" i="6"/>
  <c r="M7" i="6"/>
  <c r="L7" i="6"/>
  <c r="K7" i="6"/>
  <c r="J7" i="6"/>
  <c r="I7" i="6"/>
  <c r="Z2" i="5"/>
  <c r="V2" i="5"/>
  <c r="Z2" i="4"/>
  <c r="V2" i="4"/>
  <c r="Z2" i="3"/>
  <c r="V2" i="3"/>
  <c r="Z2" i="2"/>
  <c r="V2" i="2"/>
  <c r="AH42" i="5"/>
  <c r="AG42" i="5"/>
  <c r="AF42" i="5"/>
  <c r="AF43" i="5" s="1"/>
  <c r="AE42" i="5"/>
  <c r="AA42" i="5"/>
  <c r="AA43" i="5" s="1"/>
  <c r="Z42" i="5"/>
  <c r="Y42" i="5"/>
  <c r="Y43" i="5" s="1"/>
  <c r="X42" i="5"/>
  <c r="T42" i="5"/>
  <c r="S42" i="5"/>
  <c r="R42" i="5"/>
  <c r="R43" i="5" s="1"/>
  <c r="Q42" i="5"/>
  <c r="M42" i="5"/>
  <c r="M43" i="5" s="1"/>
  <c r="Z3" i="5" s="1"/>
  <c r="L42" i="5"/>
  <c r="K42" i="5"/>
  <c r="K43" i="5" s="1"/>
  <c r="J42" i="5"/>
  <c r="A42" i="5" s="1"/>
  <c r="I42" i="5"/>
  <c r="H42" i="5"/>
  <c r="C39" i="5"/>
  <c r="C41" i="5" s="1"/>
  <c r="A41" i="5" s="1"/>
  <c r="C38" i="5"/>
  <c r="A38" i="5"/>
  <c r="AH32" i="5"/>
  <c r="AH43" i="5" s="1"/>
  <c r="AG32" i="5"/>
  <c r="AF32" i="5"/>
  <c r="AE32" i="5"/>
  <c r="AA32" i="5"/>
  <c r="Z32" i="5"/>
  <c r="Y32" i="5"/>
  <c r="X32" i="5"/>
  <c r="T32" i="5"/>
  <c r="C30" i="5" s="1"/>
  <c r="A30" i="5" s="1"/>
  <c r="S32" i="5"/>
  <c r="R32" i="5"/>
  <c r="Q32" i="5"/>
  <c r="M32" i="5"/>
  <c r="L32" i="5"/>
  <c r="K32" i="5"/>
  <c r="J32" i="5"/>
  <c r="A32" i="5" s="1"/>
  <c r="I32" i="5"/>
  <c r="I43" i="5" s="1"/>
  <c r="H32" i="5"/>
  <c r="AH25" i="5"/>
  <c r="AG25" i="5"/>
  <c r="AF25" i="5"/>
  <c r="AE25" i="5"/>
  <c r="AA25" i="5"/>
  <c r="Z25" i="5"/>
  <c r="Y25" i="5"/>
  <c r="X25" i="5"/>
  <c r="T25" i="5"/>
  <c r="S25" i="5"/>
  <c r="R25" i="5"/>
  <c r="Q25" i="5"/>
  <c r="M25" i="5"/>
  <c r="L25" i="5"/>
  <c r="K25" i="5"/>
  <c r="C23" i="5" s="1"/>
  <c r="A23" i="5" s="1"/>
  <c r="J25" i="5"/>
  <c r="A25" i="5" s="1"/>
  <c r="I25" i="5"/>
  <c r="H25" i="5"/>
  <c r="C22" i="5"/>
  <c r="C24" i="5" s="1"/>
  <c r="A24" i="5" s="1"/>
  <c r="AH19" i="5"/>
  <c r="AG19" i="5"/>
  <c r="AF19" i="5"/>
  <c r="AE19" i="5"/>
  <c r="AA19" i="5"/>
  <c r="Z19" i="5"/>
  <c r="Y19" i="5"/>
  <c r="X19" i="5"/>
  <c r="T19" i="5"/>
  <c r="S19" i="5"/>
  <c r="R19" i="5"/>
  <c r="C16" i="5" s="1"/>
  <c r="Q19" i="5"/>
  <c r="M19" i="5"/>
  <c r="L19" i="5"/>
  <c r="K19" i="5"/>
  <c r="C17" i="5" s="1"/>
  <c r="A17" i="5" s="1"/>
  <c r="J19" i="5"/>
  <c r="I19" i="5"/>
  <c r="H19" i="5"/>
  <c r="A19" i="5"/>
  <c r="AH13" i="5"/>
  <c r="AG13" i="5"/>
  <c r="AF13" i="5"/>
  <c r="AE13" i="5"/>
  <c r="AA13" i="5"/>
  <c r="Z13" i="5"/>
  <c r="Y13" i="5"/>
  <c r="X13" i="5"/>
  <c r="T13" i="5"/>
  <c r="S13" i="5"/>
  <c r="R13" i="5"/>
  <c r="Q13" i="5"/>
  <c r="M13" i="5"/>
  <c r="L13" i="5"/>
  <c r="K13" i="5"/>
  <c r="J13" i="5"/>
  <c r="I13" i="5"/>
  <c r="C10" i="5" s="1"/>
  <c r="H13" i="5"/>
  <c r="A13" i="5" s="1"/>
  <c r="C11" i="5"/>
  <c r="A11" i="5" s="1"/>
  <c r="C9" i="5"/>
  <c r="A9" i="5" s="1"/>
  <c r="AH42" i="4"/>
  <c r="AH43" i="4" s="1"/>
  <c r="AG42" i="4"/>
  <c r="AF42" i="4"/>
  <c r="AF43" i="4" s="1"/>
  <c r="AE42" i="4"/>
  <c r="AA42" i="4"/>
  <c r="AA43" i="4" s="1"/>
  <c r="Z42" i="4"/>
  <c r="Y42" i="4"/>
  <c r="Y43" i="4" s="1"/>
  <c r="X42" i="4"/>
  <c r="T42" i="4"/>
  <c r="S42" i="4"/>
  <c r="R42" i="4"/>
  <c r="R43" i="4" s="1"/>
  <c r="Q42" i="4"/>
  <c r="M42" i="4"/>
  <c r="L42" i="4"/>
  <c r="K42" i="4"/>
  <c r="K43" i="4" s="1"/>
  <c r="J42" i="4"/>
  <c r="I42" i="4"/>
  <c r="I43" i="4" s="1"/>
  <c r="E43" i="4" s="1"/>
  <c r="V3" i="4" s="1"/>
  <c r="H42" i="4"/>
  <c r="A42" i="4"/>
  <c r="C41" i="4"/>
  <c r="A41" i="4"/>
  <c r="AH36" i="4"/>
  <c r="C33" i="4"/>
  <c r="A33" i="4" s="1"/>
  <c r="AH30" i="4"/>
  <c r="AG30" i="4"/>
  <c r="AF30" i="4"/>
  <c r="AE30" i="4"/>
  <c r="AA30" i="4"/>
  <c r="Z30" i="4"/>
  <c r="Y30" i="4"/>
  <c r="X30" i="4"/>
  <c r="T30" i="4"/>
  <c r="T43" i="4" s="1"/>
  <c r="S30" i="4"/>
  <c r="R30" i="4"/>
  <c r="Q30" i="4"/>
  <c r="M30" i="4"/>
  <c r="M43" i="4" s="1"/>
  <c r="Z3" i="4" s="1"/>
  <c r="L30" i="4"/>
  <c r="K30" i="4"/>
  <c r="C28" i="4" s="1"/>
  <c r="A28" i="4" s="1"/>
  <c r="J30" i="4"/>
  <c r="I30" i="4"/>
  <c r="C27" i="4" s="1"/>
  <c r="H30" i="4"/>
  <c r="A30" i="4"/>
  <c r="AH24" i="4"/>
  <c r="AG24" i="4"/>
  <c r="AF24" i="4"/>
  <c r="AE24" i="4"/>
  <c r="AA24" i="4"/>
  <c r="Z24" i="4"/>
  <c r="Y24" i="4"/>
  <c r="X24" i="4"/>
  <c r="T24" i="4"/>
  <c r="S24" i="4"/>
  <c r="R24" i="4"/>
  <c r="Q24" i="4"/>
  <c r="M24" i="4"/>
  <c r="L24" i="4"/>
  <c r="K24" i="4"/>
  <c r="J24" i="4"/>
  <c r="I24" i="4"/>
  <c r="H24" i="4"/>
  <c r="A24" i="4" s="1"/>
  <c r="C22" i="4"/>
  <c r="A22" i="4" s="1"/>
  <c r="C21" i="4"/>
  <c r="A21" i="4" s="1"/>
  <c r="AH18" i="4"/>
  <c r="AG18" i="4"/>
  <c r="AF18" i="4"/>
  <c r="AE18" i="4"/>
  <c r="AA18" i="4"/>
  <c r="Z18" i="4"/>
  <c r="Y18" i="4"/>
  <c r="X18" i="4"/>
  <c r="T18" i="4"/>
  <c r="S18" i="4"/>
  <c r="R18" i="4"/>
  <c r="Q18" i="4"/>
  <c r="M18" i="4"/>
  <c r="L18" i="4"/>
  <c r="K18" i="4"/>
  <c r="C16" i="4" s="1"/>
  <c r="A16" i="4" s="1"/>
  <c r="J18" i="4"/>
  <c r="I18" i="4"/>
  <c r="C15" i="4" s="1"/>
  <c r="H18" i="4"/>
  <c r="A18" i="4"/>
  <c r="AH12" i="4"/>
  <c r="AG12" i="4"/>
  <c r="AF12" i="4"/>
  <c r="AE12" i="4"/>
  <c r="AA12" i="4"/>
  <c r="Z12" i="4"/>
  <c r="Y12" i="4"/>
  <c r="X12" i="4"/>
  <c r="T12" i="4"/>
  <c r="S12" i="4"/>
  <c r="R12" i="4"/>
  <c r="Q12" i="4"/>
  <c r="M12" i="4"/>
  <c r="L12" i="4"/>
  <c r="K12" i="4"/>
  <c r="J12" i="4"/>
  <c r="I12" i="4"/>
  <c r="H12" i="4"/>
  <c r="A12" i="4" s="1"/>
  <c r="C10" i="4"/>
  <c r="A10" i="4" s="1"/>
  <c r="C9" i="4"/>
  <c r="C11" i="4" s="1"/>
  <c r="A11" i="4" s="1"/>
  <c r="AH42" i="3"/>
  <c r="AH43" i="3" s="1"/>
  <c r="AG42" i="3"/>
  <c r="AF42" i="3"/>
  <c r="AF43" i="3" s="1"/>
  <c r="AE42" i="3"/>
  <c r="AA42" i="3"/>
  <c r="AA43" i="3" s="1"/>
  <c r="Z42" i="3"/>
  <c r="Y42" i="3"/>
  <c r="Y43" i="3" s="1"/>
  <c r="X42" i="3"/>
  <c r="T42" i="3"/>
  <c r="T43" i="3" s="1"/>
  <c r="S42" i="3"/>
  <c r="R42" i="3"/>
  <c r="R43" i="3" s="1"/>
  <c r="Q42" i="3"/>
  <c r="M42" i="3"/>
  <c r="M43" i="3" s="1"/>
  <c r="Z3" i="3" s="1"/>
  <c r="L42" i="3"/>
  <c r="K42" i="3"/>
  <c r="K43" i="3" s="1"/>
  <c r="J42" i="3"/>
  <c r="I42" i="3"/>
  <c r="C39" i="3" s="1"/>
  <c r="H42" i="3"/>
  <c r="A42" i="3"/>
  <c r="AH35" i="3"/>
  <c r="AG35" i="3"/>
  <c r="AF35" i="3"/>
  <c r="AE35" i="3"/>
  <c r="AA35" i="3"/>
  <c r="Z35" i="3"/>
  <c r="Y35" i="3"/>
  <c r="X35" i="3"/>
  <c r="T35" i="3"/>
  <c r="S35" i="3"/>
  <c r="R35" i="3"/>
  <c r="Q35" i="3"/>
  <c r="M35" i="3"/>
  <c r="L35" i="3"/>
  <c r="K35" i="3"/>
  <c r="J35" i="3"/>
  <c r="I35" i="3"/>
  <c r="H35" i="3"/>
  <c r="A35" i="3" s="1"/>
  <c r="C33" i="3"/>
  <c r="A33" i="3" s="1"/>
  <c r="C32" i="3"/>
  <c r="A32" i="3" s="1"/>
  <c r="C31" i="3"/>
  <c r="A31" i="3" s="1"/>
  <c r="AH28" i="3"/>
  <c r="AG28" i="3"/>
  <c r="AF28" i="3"/>
  <c r="AE28" i="3"/>
  <c r="AA28" i="3"/>
  <c r="Z28" i="3"/>
  <c r="Y28" i="3"/>
  <c r="X28" i="3"/>
  <c r="T28" i="3"/>
  <c r="S28" i="3"/>
  <c r="R28" i="3"/>
  <c r="Q28" i="3"/>
  <c r="M28" i="3"/>
  <c r="C24" i="3" s="1"/>
  <c r="L28" i="3"/>
  <c r="K28" i="3"/>
  <c r="C26" i="3" s="1"/>
  <c r="A26" i="3" s="1"/>
  <c r="J28" i="3"/>
  <c r="I28" i="3"/>
  <c r="C25" i="3" s="1"/>
  <c r="A25" i="3" s="1"/>
  <c r="H28" i="3"/>
  <c r="A28" i="3"/>
  <c r="AH20" i="3"/>
  <c r="AG20" i="3"/>
  <c r="AF20" i="3"/>
  <c r="AE20" i="3"/>
  <c r="AA20" i="3"/>
  <c r="Z20" i="3"/>
  <c r="Y20" i="3"/>
  <c r="X20" i="3"/>
  <c r="T20" i="3"/>
  <c r="S20" i="3"/>
  <c r="R20" i="3"/>
  <c r="Q20" i="3"/>
  <c r="M20" i="3"/>
  <c r="L20" i="3"/>
  <c r="K20" i="3"/>
  <c r="J20" i="3"/>
  <c r="I20" i="3"/>
  <c r="H20" i="3"/>
  <c r="A20" i="3" s="1"/>
  <c r="C18" i="3"/>
  <c r="A18" i="3" s="1"/>
  <c r="C17" i="3"/>
  <c r="C19" i="3" s="1"/>
  <c r="A19" i="3" s="1"/>
  <c r="C16" i="3"/>
  <c r="A16" i="3" s="1"/>
  <c r="AO42" i="2"/>
  <c r="AO43" i="2" s="1"/>
  <c r="AN42" i="2"/>
  <c r="AM42" i="2"/>
  <c r="AM43" i="2" s="1"/>
  <c r="AL42" i="2"/>
  <c r="AH42" i="2"/>
  <c r="AH43" i="2" s="1"/>
  <c r="AG42" i="2"/>
  <c r="AF42" i="2"/>
  <c r="AF43" i="2" s="1"/>
  <c r="AE42" i="2"/>
  <c r="AA42" i="2"/>
  <c r="AA43" i="2" s="1"/>
  <c r="Z42" i="2"/>
  <c r="Y42" i="2"/>
  <c r="Y43" i="2" s="1"/>
  <c r="X42" i="2"/>
  <c r="T42" i="2"/>
  <c r="T43" i="2" s="1"/>
  <c r="S42" i="2"/>
  <c r="R42" i="2"/>
  <c r="R43" i="2" s="1"/>
  <c r="Q42" i="2"/>
  <c r="M42" i="2"/>
  <c r="M43" i="2" s="1"/>
  <c r="L42" i="2"/>
  <c r="K42" i="2"/>
  <c r="K43" i="2" s="1"/>
  <c r="J42" i="2"/>
  <c r="I42" i="2"/>
  <c r="I43" i="2" s="1"/>
  <c r="E43" i="2" s="1"/>
  <c r="V3" i="2" s="1"/>
  <c r="H42" i="2"/>
  <c r="A42" i="2"/>
  <c r="C18" i="2"/>
  <c r="A18" i="2"/>
  <c r="C17" i="2"/>
  <c r="A17" i="2"/>
  <c r="A10" i="5" l="1"/>
  <c r="C12" i="5"/>
  <c r="A12" i="5" s="1"/>
  <c r="C18" i="5"/>
  <c r="A18" i="5" s="1"/>
  <c r="A16" i="5"/>
  <c r="T43" i="5"/>
  <c r="E43" i="5" s="1"/>
  <c r="V3" i="5" s="1"/>
  <c r="C40" i="5"/>
  <c r="A40" i="5" s="1"/>
  <c r="C29" i="5"/>
  <c r="A22" i="5"/>
  <c r="A39" i="5"/>
  <c r="C29" i="4"/>
  <c r="A29" i="4" s="1"/>
  <c r="A27" i="4"/>
  <c r="C17" i="4"/>
  <c r="A17" i="4" s="1"/>
  <c r="A15" i="4"/>
  <c r="C23" i="4"/>
  <c r="A23" i="4" s="1"/>
  <c r="A9" i="4"/>
  <c r="C40" i="4"/>
  <c r="A40" i="4" s="1"/>
  <c r="A24" i="3"/>
  <c r="C27" i="3"/>
  <c r="A27" i="3" s="1"/>
  <c r="C41" i="3"/>
  <c r="A41" i="3" s="1"/>
  <c r="A39" i="3"/>
  <c r="C34" i="3"/>
  <c r="A34" i="3" s="1"/>
  <c r="I43" i="3"/>
  <c r="E43" i="3" s="1"/>
  <c r="V3" i="3" s="1"/>
  <c r="A17" i="3"/>
  <c r="C38" i="3"/>
  <c r="A38" i="3" s="1"/>
  <c r="C40" i="3"/>
  <c r="A40" i="3" s="1"/>
  <c r="C38" i="2"/>
  <c r="A38" i="2" s="1"/>
  <c r="Z3" i="2"/>
  <c r="C39" i="2"/>
  <c r="C40" i="2"/>
  <c r="A40" i="2" s="1"/>
  <c r="A29" i="5" l="1"/>
  <c r="C31" i="5"/>
  <c r="A31" i="5" s="1"/>
  <c r="A39" i="2"/>
  <c r="C41" i="2"/>
  <c r="A41" i="2" s="1"/>
</calcChain>
</file>

<file path=xl/sharedStrings.xml><?xml version="1.0" encoding="utf-8"?>
<sst xmlns="http://schemas.openxmlformats.org/spreadsheetml/2006/main" count="637" uniqueCount="346">
  <si>
    <t>(2024年4月1日)</t>
  </si>
  <si>
    <t>得　意　先</t>
    <phoneticPr fontId="10"/>
  </si>
  <si>
    <t>タイトル</t>
    <phoneticPr fontId="12"/>
  </si>
  <si>
    <t>配布枚数</t>
    <rPh sb="0" eb="2">
      <t>ハイフ</t>
    </rPh>
    <rPh sb="2" eb="4">
      <t>マイスウ</t>
    </rPh>
    <phoneticPr fontId="12"/>
  </si>
  <si>
    <t>折込日</t>
    <rPh sb="0" eb="2">
      <t>オリコミ</t>
    </rPh>
    <rPh sb="2" eb="3">
      <t>ビ</t>
    </rPh>
    <phoneticPr fontId="10"/>
  </si>
  <si>
    <t>スポンサー</t>
    <phoneticPr fontId="10"/>
  </si>
  <si>
    <t>サイズ</t>
    <phoneticPr fontId="12"/>
  </si>
  <si>
    <t>№</t>
    <phoneticPr fontId="12"/>
  </si>
  <si>
    <t>ページ計</t>
    <rPh sb="3" eb="4">
      <t>ケイ</t>
    </rPh>
    <phoneticPr fontId="12"/>
  </si>
  <si>
    <t>媒体名</t>
    <phoneticPr fontId="10"/>
  </si>
  <si>
    <t>読　　　　　売</t>
    <phoneticPr fontId="10"/>
  </si>
  <si>
    <t>聖教</t>
    <rPh sb="0" eb="2">
      <t>セイキョウ</t>
    </rPh>
    <phoneticPr fontId="10"/>
  </si>
  <si>
    <t>朝　　　　　日</t>
    <phoneticPr fontId="10"/>
  </si>
  <si>
    <t>毎　　　　　日</t>
    <phoneticPr fontId="10"/>
  </si>
  <si>
    <t>産　　　　　経</t>
    <rPh sb="0" eb="1">
      <t>サン</t>
    </rPh>
    <phoneticPr fontId="10"/>
  </si>
  <si>
    <t>神　　　　　戸</t>
    <phoneticPr fontId="10"/>
  </si>
  <si>
    <t>区域</t>
    <phoneticPr fontId="10"/>
  </si>
  <si>
    <t>播 磨 地 区</t>
    <phoneticPr fontId="10"/>
  </si>
  <si>
    <t>店　　名</t>
    <phoneticPr fontId="10"/>
  </si>
  <si>
    <t>ｺｰﾄﾞ</t>
    <phoneticPr fontId="10"/>
  </si>
  <si>
    <t>本 　 紙</t>
    <rPh sb="0" eb="1">
      <t>ホン</t>
    </rPh>
    <rPh sb="4" eb="5">
      <t>カミ</t>
    </rPh>
    <phoneticPr fontId="10"/>
  </si>
  <si>
    <t>日　  経</t>
    <rPh sb="0" eb="1">
      <t>ヒ</t>
    </rPh>
    <rPh sb="4" eb="5">
      <t>キョウ</t>
    </rPh>
    <phoneticPr fontId="10"/>
  </si>
  <si>
    <t>部数</t>
    <rPh sb="0" eb="2">
      <t>ブスウ</t>
    </rPh>
    <phoneticPr fontId="10"/>
  </si>
  <si>
    <t>配布</t>
    <rPh sb="0" eb="2">
      <t>ハイフ</t>
    </rPh>
    <phoneticPr fontId="10"/>
  </si>
  <si>
    <t>姫路</t>
  </si>
  <si>
    <t>022</t>
  </si>
  <si>
    <t>姫路M</t>
  </si>
  <si>
    <t>155</t>
  </si>
  <si>
    <t>姫路北部</t>
  </si>
  <si>
    <t>018</t>
  </si>
  <si>
    <t>広畑</t>
  </si>
  <si>
    <t>047</t>
  </si>
  <si>
    <t>姫路東部S</t>
  </si>
  <si>
    <t>010</t>
  </si>
  <si>
    <t>姫路市・他</t>
    <phoneticPr fontId="10"/>
  </si>
  <si>
    <t>姫路青山</t>
  </si>
  <si>
    <t>229</t>
  </si>
  <si>
    <t>姫路西</t>
  </si>
  <si>
    <t>182</t>
  </si>
  <si>
    <t>姫路南部(家島)</t>
  </si>
  <si>
    <t>181</t>
  </si>
  <si>
    <t>旭陽</t>
  </si>
  <si>
    <t>058</t>
  </si>
  <si>
    <t>姫路城巽S</t>
  </si>
  <si>
    <t>029</t>
  </si>
  <si>
    <t>姫路南(家島)</t>
  </si>
  <si>
    <t>031</t>
  </si>
  <si>
    <t>姫路南M(家島)</t>
  </si>
  <si>
    <t>075</t>
  </si>
  <si>
    <t>姫路販売S</t>
  </si>
  <si>
    <t>038</t>
  </si>
  <si>
    <t>279</t>
  </si>
  <si>
    <t>網干M</t>
  </si>
  <si>
    <t>093</t>
  </si>
  <si>
    <t>姫路西S</t>
  </si>
  <si>
    <t>姫路東</t>
  </si>
  <si>
    <t>087</t>
  </si>
  <si>
    <t>旭陽M</t>
  </si>
  <si>
    <t>100</t>
  </si>
  <si>
    <t>姫路城北S</t>
  </si>
  <si>
    <t>英賀保</t>
  </si>
  <si>
    <t>120</t>
  </si>
  <si>
    <t>太子勝原</t>
  </si>
  <si>
    <t>119</t>
  </si>
  <si>
    <t>田寺S</t>
  </si>
  <si>
    <t>056</t>
  </si>
  <si>
    <t>はりま勝原</t>
  </si>
  <si>
    <t>149</t>
  </si>
  <si>
    <t>姫路東M</t>
  </si>
  <si>
    <t>128</t>
  </si>
  <si>
    <t>姫路白書S</t>
  </si>
  <si>
    <t>065</t>
  </si>
  <si>
    <t>網干</t>
  </si>
  <si>
    <t>158</t>
  </si>
  <si>
    <t>白浜M</t>
  </si>
  <si>
    <t>137</t>
  </si>
  <si>
    <t>夢前橋S</t>
  </si>
  <si>
    <t>074</t>
  </si>
  <si>
    <t>姫路川東</t>
  </si>
  <si>
    <t>176</t>
  </si>
  <si>
    <t>ゆめさき</t>
  </si>
  <si>
    <t>258</t>
  </si>
  <si>
    <t>姫路南S</t>
  </si>
  <si>
    <t>216</t>
  </si>
  <si>
    <t>飾磨白浜</t>
  </si>
  <si>
    <t>194</t>
  </si>
  <si>
    <t>飾磨S(家島)</t>
  </si>
  <si>
    <t>190</t>
  </si>
  <si>
    <t>たつの太子</t>
  </si>
  <si>
    <t>265</t>
  </si>
  <si>
    <t>英賀保MS</t>
  </si>
  <si>
    <t>092</t>
  </si>
  <si>
    <t>香呂</t>
  </si>
  <si>
    <t>280</t>
  </si>
  <si>
    <t>広畑M</t>
  </si>
  <si>
    <t>109</t>
  </si>
  <si>
    <t>大津S</t>
  </si>
  <si>
    <t>172</t>
  </si>
  <si>
    <t>網干S</t>
  </si>
  <si>
    <t>118</t>
  </si>
  <si>
    <t>勝原</t>
  </si>
  <si>
    <t>127</t>
  </si>
  <si>
    <t>御着S</t>
  </si>
  <si>
    <t>136</t>
  </si>
  <si>
    <t>白浜S</t>
  </si>
  <si>
    <t>145</t>
  </si>
  <si>
    <t>大塩S</t>
  </si>
  <si>
    <t>154</t>
  </si>
  <si>
    <t>姫豊AMS</t>
  </si>
  <si>
    <t>163</t>
  </si>
  <si>
    <t>船山AMS</t>
  </si>
  <si>
    <t>234</t>
  </si>
  <si>
    <t>太子MS</t>
  </si>
  <si>
    <t>243</t>
  </si>
  <si>
    <t>前之庄MS</t>
  </si>
  <si>
    <t>263</t>
  </si>
  <si>
    <t>菅野林田MS</t>
  </si>
  <si>
    <t>274</t>
  </si>
  <si>
    <t>香呂AMS</t>
  </si>
  <si>
    <t>285</t>
  </si>
  <si>
    <t>中寺AMS</t>
  </si>
  <si>
    <t>296</t>
  </si>
  <si>
    <t>安富MS</t>
  </si>
  <si>
    <t>319</t>
  </si>
  <si>
    <t>小　　計</t>
    <phoneticPr fontId="10"/>
  </si>
  <si>
    <t>計</t>
    <phoneticPr fontId="10"/>
  </si>
  <si>
    <t>当資料表は、（社）日本ＡＢＣ協会の新聞ﾚﾎﾟｰﾄ2023年下期（7月～12月）平均数を基礎として、その地区の総数が100％台の範囲で近畿折込広告組合によって50部単位に調整製作されたものです。_x000D_
なお、各新聞販売店の配達部数は常に変動しており、当資料とは異なる場合があります。（この資料表は折込の配布明細作成時の参考資料としてのみお使いください。他の目的で使用はできません。）</t>
  </si>
  <si>
    <t>日販協兵庫県支部折込認定業者</t>
    <phoneticPr fontId="10"/>
  </si>
  <si>
    <t>姫路折込連絡協議会</t>
    <phoneticPr fontId="10"/>
  </si>
  <si>
    <t>株式会社　読宣WEST</t>
    <phoneticPr fontId="10"/>
  </si>
  <si>
    <t>姫路（079）235-5500</t>
    <rPh sb="0" eb="2">
      <t>ヒメジ</t>
    </rPh>
    <phoneticPr fontId="10"/>
  </si>
  <si>
    <t>※　Y-読売　A-朝日 M-毎日 K-神戸 -日経 S-産経 G-4紙以上 月-月曜日折込不可</t>
  </si>
  <si>
    <t>姫路市飾磨区野田町20番地</t>
    <phoneticPr fontId="10"/>
  </si>
  <si>
    <t>(2024年5月1日)</t>
  </si>
  <si>
    <t>加古川</t>
  </si>
  <si>
    <t>021</t>
  </si>
  <si>
    <t>加古川西</t>
  </si>
  <si>
    <t>加古川MS</t>
  </si>
  <si>
    <t>019</t>
  </si>
  <si>
    <t>加 古 川 市</t>
    <phoneticPr fontId="10"/>
  </si>
  <si>
    <t>東加古川</t>
  </si>
  <si>
    <t>059</t>
  </si>
  <si>
    <t>東播販売ｾﾝﾀｰMS</t>
  </si>
  <si>
    <t>028</t>
  </si>
  <si>
    <t>北加古川</t>
  </si>
  <si>
    <t>077</t>
  </si>
  <si>
    <t>別府M</t>
  </si>
  <si>
    <t>138</t>
  </si>
  <si>
    <t>加古川西MS</t>
  </si>
  <si>
    <t>037</t>
  </si>
  <si>
    <t>稲美町</t>
  </si>
  <si>
    <t>101</t>
  </si>
  <si>
    <t>東加古川M</t>
  </si>
  <si>
    <t>加古川東MS</t>
  </si>
  <si>
    <t>046</t>
  </si>
  <si>
    <t>上荘</t>
  </si>
  <si>
    <t>129</t>
  </si>
  <si>
    <t>加古川北</t>
  </si>
  <si>
    <t>別府S</t>
  </si>
  <si>
    <t>055</t>
  </si>
  <si>
    <t>加古川土山M</t>
  </si>
  <si>
    <t>土山S</t>
  </si>
  <si>
    <t>064</t>
  </si>
  <si>
    <t>稲美M</t>
  </si>
  <si>
    <t>稲美S</t>
  </si>
  <si>
    <t>091</t>
  </si>
  <si>
    <t>神野MS</t>
  </si>
  <si>
    <t>126</t>
  </si>
  <si>
    <t>野口北野MS</t>
  </si>
  <si>
    <t>135</t>
  </si>
  <si>
    <t>高 砂 市</t>
    <phoneticPr fontId="10"/>
  </si>
  <si>
    <t>高砂</t>
  </si>
  <si>
    <t>高砂西M</t>
  </si>
  <si>
    <t>016</t>
  </si>
  <si>
    <t>曽根S</t>
  </si>
  <si>
    <t>015</t>
  </si>
  <si>
    <t>高砂北</t>
  </si>
  <si>
    <t>025</t>
  </si>
  <si>
    <t>高砂西部S</t>
  </si>
  <si>
    <t>024</t>
  </si>
  <si>
    <t>034</t>
  </si>
  <si>
    <t>高砂中島米田MS</t>
  </si>
  <si>
    <t>033</t>
  </si>
  <si>
    <t>高砂MS</t>
  </si>
  <si>
    <t>051</t>
  </si>
  <si>
    <t>三 木 市</t>
    <rPh sb="0" eb="1">
      <t>サン</t>
    </rPh>
    <rPh sb="2" eb="3">
      <t>キ</t>
    </rPh>
    <rPh sb="4" eb="5">
      <t>シ</t>
    </rPh>
    <phoneticPr fontId="10"/>
  </si>
  <si>
    <t>三木S</t>
  </si>
  <si>
    <t>緑ヶ丘</t>
  </si>
  <si>
    <t>三木販売ｾﾝﾀｰAM</t>
  </si>
  <si>
    <t>011</t>
  </si>
  <si>
    <t>三木東部S</t>
  </si>
  <si>
    <t>三木吉川</t>
  </si>
  <si>
    <t>広野</t>
  </si>
  <si>
    <t>020</t>
  </si>
  <si>
    <t>三木吉川MS</t>
  </si>
  <si>
    <t>吉川A</t>
  </si>
  <si>
    <t>030</t>
  </si>
  <si>
    <t>三木東</t>
  </si>
  <si>
    <t>049</t>
  </si>
  <si>
    <t>小 野 市</t>
    <rPh sb="0" eb="1">
      <t>ショウ</t>
    </rPh>
    <rPh sb="2" eb="3">
      <t>ノ</t>
    </rPh>
    <rPh sb="4" eb="5">
      <t>シ</t>
    </rPh>
    <phoneticPr fontId="10"/>
  </si>
  <si>
    <t>小野</t>
  </si>
  <si>
    <t>013</t>
  </si>
  <si>
    <t>小野M</t>
  </si>
  <si>
    <t>小野S</t>
  </si>
  <si>
    <t>小野南</t>
  </si>
  <si>
    <t>小野南S</t>
  </si>
  <si>
    <t>加 東 市</t>
    <phoneticPr fontId="10"/>
  </si>
  <si>
    <t>滝野社</t>
  </si>
  <si>
    <t>社AMS</t>
  </si>
  <si>
    <t>東条</t>
  </si>
  <si>
    <t>滝野AMS</t>
  </si>
  <si>
    <t>東条AMS</t>
  </si>
  <si>
    <t>加 西 市</t>
    <phoneticPr fontId="10"/>
  </si>
  <si>
    <t>加西</t>
  </si>
  <si>
    <t>北条M</t>
  </si>
  <si>
    <t>039</t>
  </si>
  <si>
    <t>北条S</t>
  </si>
  <si>
    <t>012</t>
  </si>
  <si>
    <t>泉AMS</t>
  </si>
  <si>
    <t>西 脇 市</t>
    <phoneticPr fontId="10"/>
  </si>
  <si>
    <t>西脇(黒田庄)</t>
  </si>
  <si>
    <t>西脇M</t>
  </si>
  <si>
    <t>西脇S</t>
  </si>
  <si>
    <t>にしたかM</t>
  </si>
  <si>
    <t>036</t>
  </si>
  <si>
    <t>多 可 郡</t>
    <phoneticPr fontId="10"/>
  </si>
  <si>
    <t>中</t>
  </si>
  <si>
    <t>中町MYS</t>
  </si>
  <si>
    <t>多可G</t>
  </si>
  <si>
    <t>宍 粟 市</t>
    <phoneticPr fontId="10"/>
  </si>
  <si>
    <t>山崎</t>
  </si>
  <si>
    <t>しそう北MS</t>
  </si>
  <si>
    <t>山崎南</t>
  </si>
  <si>
    <t>一宮町MS</t>
  </si>
  <si>
    <t>しそう販売MS</t>
  </si>
  <si>
    <t>(2024年5月12日)</t>
  </si>
  <si>
    <t>た つ の 市</t>
    <phoneticPr fontId="10"/>
  </si>
  <si>
    <t>竜野</t>
  </si>
  <si>
    <t>たつのMS</t>
  </si>
  <si>
    <t>017</t>
  </si>
  <si>
    <t>たつの南</t>
  </si>
  <si>
    <t>052</t>
  </si>
  <si>
    <t>播磨新宮</t>
  </si>
  <si>
    <t>揖龍MS</t>
  </si>
  <si>
    <t>026</t>
  </si>
  <si>
    <t>竜野北S</t>
  </si>
  <si>
    <t>043</t>
  </si>
  <si>
    <t>新宮AMS</t>
  </si>
  <si>
    <t>061</t>
  </si>
  <si>
    <t>揖保川S</t>
  </si>
  <si>
    <t>相 生 市</t>
    <phoneticPr fontId="10"/>
  </si>
  <si>
    <t>相生</t>
  </si>
  <si>
    <t>相生MS</t>
  </si>
  <si>
    <t>赤穂市・郡</t>
    <phoneticPr fontId="10"/>
  </si>
  <si>
    <t>赤穂</t>
  </si>
  <si>
    <t>赤穂M</t>
  </si>
  <si>
    <t>上郡</t>
  </si>
  <si>
    <t>赤穂S</t>
  </si>
  <si>
    <t>上郡（有年）</t>
  </si>
  <si>
    <t>上郡AS</t>
  </si>
  <si>
    <t>027</t>
  </si>
  <si>
    <t>佐 用 郡</t>
    <phoneticPr fontId="10"/>
  </si>
  <si>
    <t>佐用</t>
  </si>
  <si>
    <t>三日月AMS</t>
  </si>
  <si>
    <t>014</t>
  </si>
  <si>
    <t>徳久AMS</t>
  </si>
  <si>
    <t>023</t>
  </si>
  <si>
    <t>佐用AMS</t>
  </si>
  <si>
    <t>032</t>
  </si>
  <si>
    <t>上月AMS</t>
  </si>
  <si>
    <t>050</t>
  </si>
  <si>
    <t>神 崎 郡</t>
    <phoneticPr fontId="10"/>
  </si>
  <si>
    <t>福崎</t>
  </si>
  <si>
    <t>福崎MS</t>
  </si>
  <si>
    <t>057</t>
  </si>
  <si>
    <t>甘地AMS</t>
  </si>
  <si>
    <t>066</t>
  </si>
  <si>
    <t>川辺AMS</t>
  </si>
  <si>
    <t>寺前AMS</t>
  </si>
  <si>
    <t>084</t>
  </si>
  <si>
    <t>粟賀AMS</t>
  </si>
  <si>
    <t>配布集計表</t>
    <rPh sb="0" eb="2">
      <t>ハイフ</t>
    </rPh>
    <rPh sb="2" eb="4">
      <t>シュウケイ</t>
    </rPh>
    <rPh sb="4" eb="5">
      <t>ヒョウ</t>
    </rPh>
    <phoneticPr fontId="12"/>
  </si>
  <si>
    <t>得意先</t>
    <rPh sb="0" eb="3">
      <t>トクイサキ</t>
    </rPh>
    <phoneticPr fontId="12"/>
  </si>
  <si>
    <t>折込日</t>
    <rPh sb="0" eb="2">
      <t>オリコミ</t>
    </rPh>
    <rPh sb="2" eb="3">
      <t>ビ</t>
    </rPh>
    <phoneticPr fontId="12"/>
  </si>
  <si>
    <t>ｽﾎﾟﾝｻｰ</t>
    <phoneticPr fontId="12"/>
  </si>
  <si>
    <t>コード</t>
    <phoneticPr fontId="12"/>
  </si>
  <si>
    <t>枝番</t>
    <rPh sb="0" eb="1">
      <t>エダ</t>
    </rPh>
    <rPh sb="1" eb="2">
      <t>バン</t>
    </rPh>
    <phoneticPr fontId="12"/>
  </si>
  <si>
    <t>区分</t>
    <rPh sb="0" eb="2">
      <t>クブン</t>
    </rPh>
    <phoneticPr fontId="12"/>
  </si>
  <si>
    <t>区域名</t>
    <rPh sb="0" eb="2">
      <t>クイキ</t>
    </rPh>
    <rPh sb="2" eb="3">
      <t>メイ</t>
    </rPh>
    <phoneticPr fontId="12"/>
  </si>
  <si>
    <t>合計</t>
    <rPh sb="0" eb="2">
      <t>ゴウケイ</t>
    </rPh>
    <phoneticPr fontId="12"/>
  </si>
  <si>
    <t>部数</t>
    <rPh sb="0" eb="2">
      <t>ブスウ</t>
    </rPh>
    <phoneticPr fontId="12"/>
  </si>
  <si>
    <t>配布</t>
    <rPh sb="0" eb="2">
      <t>ハイフ</t>
    </rPh>
    <phoneticPr fontId="12"/>
  </si>
  <si>
    <t>読売新聞</t>
  </si>
  <si>
    <t>部数</t>
  </si>
  <si>
    <t>配布</t>
  </si>
  <si>
    <t>朝日新聞</t>
  </si>
  <si>
    <t>毎日新聞</t>
  </si>
  <si>
    <t>産経新聞</t>
  </si>
  <si>
    <t>神戸新聞</t>
  </si>
  <si>
    <t xml:space="preserve">2304 </t>
  </si>
  <si>
    <t>姫路市</t>
  </si>
  <si>
    <t>聖)姫路市</t>
  </si>
  <si>
    <t xml:space="preserve">2307 </t>
  </si>
  <si>
    <t>加古川市</t>
  </si>
  <si>
    <t xml:space="preserve">2308 </t>
  </si>
  <si>
    <t>高砂市</t>
  </si>
  <si>
    <t xml:space="preserve">2309 </t>
  </si>
  <si>
    <t>三木市</t>
  </si>
  <si>
    <t xml:space="preserve">2310 </t>
  </si>
  <si>
    <t>小野市</t>
  </si>
  <si>
    <t>聖)加古川市</t>
  </si>
  <si>
    <t>聖)高砂市</t>
  </si>
  <si>
    <t>聖)三木市</t>
  </si>
  <si>
    <t>聖)小野市</t>
  </si>
  <si>
    <t xml:space="preserve">2311 </t>
  </si>
  <si>
    <t>加東市</t>
  </si>
  <si>
    <t xml:space="preserve">2312 </t>
  </si>
  <si>
    <t>加西市</t>
  </si>
  <si>
    <t xml:space="preserve">2313 </t>
  </si>
  <si>
    <t>西脇市</t>
  </si>
  <si>
    <t xml:space="preserve">2314 </t>
  </si>
  <si>
    <t>多可郡</t>
  </si>
  <si>
    <t xml:space="preserve">2320 </t>
  </si>
  <si>
    <t>宍粟市</t>
  </si>
  <si>
    <t>聖)加東市</t>
  </si>
  <si>
    <t>聖)加西市</t>
  </si>
  <si>
    <t>聖)西脇市</t>
  </si>
  <si>
    <t>聖)宍粟市</t>
  </si>
  <si>
    <t xml:space="preserve">2305 </t>
  </si>
  <si>
    <t>たつの市</t>
  </si>
  <si>
    <t xml:space="preserve">2315 </t>
  </si>
  <si>
    <t>相生市</t>
  </si>
  <si>
    <t xml:space="preserve">2316 </t>
  </si>
  <si>
    <t>赤穂市・郡</t>
  </si>
  <si>
    <t xml:space="preserve">2317 </t>
  </si>
  <si>
    <t>佐用郡</t>
  </si>
  <si>
    <t xml:space="preserve">2318 </t>
  </si>
  <si>
    <t>神崎郡</t>
  </si>
  <si>
    <t>聖)たつの市</t>
  </si>
  <si>
    <t>聖)相生市</t>
  </si>
  <si>
    <t>聖)赤穂市・郡</t>
  </si>
  <si>
    <t>聖)佐用郡</t>
  </si>
  <si>
    <t>聖)神崎郡</t>
  </si>
  <si>
    <t>【合計】</t>
  </si>
  <si>
    <t>【折込計】</t>
  </si>
  <si>
    <t>【聖教計】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</si>
</sst>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quot;枚&quot;"/>
    <numFmt numFmtId="177" formatCode="#,##0&quot;枚&quot;"/>
    <numFmt numFmtId="178" formatCode="&quot;聖)　&quot;#,##0&quot;枚&quot;"/>
    <numFmt numFmtId="179" formatCode="[$-411]ggge&quot;年&quot;m&quot;月&quot;d&quot;日（&quot;aaaa&quot;）&quot;"/>
    <numFmt numFmtId="180" formatCode="&quot;ヨ)　&quot;#,##0&quot;枚&quot;"/>
    <numFmt numFmtId="181" formatCode="#,##0;[Red]#,##0"/>
    <numFmt numFmtId="182" formatCode="#,##0;&quot;▲ &quot;#,##0"/>
    <numFmt numFmtId="183" formatCode="yyyy&quot;年&quot;m&quot;月&quot;d&quot;日&quot;\(aaa\)"/>
    <numFmt numFmtId="184" formatCode="ggge&quot;年&quot;m&quot;月&quot;d&quot;日(&quot;aaa&quot;)&quot;"/>
    <numFmt numFmtId="188" formatCode="#,###"/>
  </numFmts>
  <fonts count="26" x14ac:knownFonts="1">
    <font>
      <sz val="11"/>
      <color theme="1"/>
      <name val="Meiryo UI"/>
      <family val="2"/>
      <charset val="128"/>
    </font>
    <font>
      <sz val="11"/>
      <name val="ＭＳ Ｐゴシック"/>
      <family val="3"/>
      <charset val="128"/>
    </font>
    <font>
      <b/>
      <sz val="12"/>
      <name val="ＭＳ Ｐ明朝"/>
      <family val="1"/>
      <charset val="128"/>
    </font>
    <font>
      <sz val="6"/>
      <name val="Meiryo UI"/>
      <family val="2"/>
      <charset val="128"/>
    </font>
    <font>
      <sz val="11"/>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20"/>
      <name val="HGPｺﾞｼｯｸM"/>
      <family val="3"/>
      <charset val="128"/>
    </font>
    <font>
      <sz val="12"/>
      <name val="HGPｺﾞｼｯｸM"/>
      <family val="3"/>
      <charset val="128"/>
    </font>
    <font>
      <sz val="5"/>
      <name val="HGPｺﾞｼｯｸM"/>
      <family val="3"/>
      <charset val="128"/>
    </font>
    <font>
      <sz val="11"/>
      <name val="HGPｺﾞｼｯｸM"/>
      <family val="3"/>
      <charset val="128"/>
    </font>
    <font>
      <sz val="6"/>
      <name val="ＭＳ Ｐゴシック"/>
      <family val="3"/>
      <charset val="128"/>
    </font>
    <font>
      <sz val="10"/>
      <name val="HGPｺﾞｼｯｸM"/>
      <family val="3"/>
      <charset val="128"/>
    </font>
    <font>
      <sz val="8"/>
      <name val="HGPｺﾞｼｯｸM"/>
      <family val="3"/>
      <charset val="128"/>
    </font>
    <font>
      <sz val="9"/>
      <name val="HGPｺﾞｼｯｸM"/>
      <family val="3"/>
      <charset val="128"/>
    </font>
    <font>
      <sz val="8"/>
      <name val="ＭＳ Ｐゴシック"/>
      <family val="3"/>
      <charset val="128"/>
    </font>
    <font>
      <sz val="10"/>
      <name val="ＭＳ Ｐゴシック"/>
      <family val="3"/>
      <charset val="128"/>
    </font>
    <font>
      <b/>
      <sz val="8"/>
      <name val="ＭＳ Ｐ明朝"/>
      <family val="1"/>
      <charset val="128"/>
    </font>
    <font>
      <sz val="7"/>
      <name val="ＭＳ Ｐ明朝"/>
      <family val="1"/>
      <charset val="128"/>
    </font>
    <font>
      <sz val="11"/>
      <color theme="1"/>
      <name val="游ゴシック"/>
      <family val="3"/>
      <charset val="128"/>
      <scheme val="minor"/>
    </font>
    <font>
      <sz val="14"/>
      <color theme="1"/>
      <name val="HG丸ｺﾞｼｯｸM-PRO"/>
      <family val="3"/>
      <charset val="128"/>
    </font>
    <font>
      <sz val="9"/>
      <color theme="1"/>
      <name val="游ゴシック"/>
      <family val="3"/>
      <charset val="128"/>
      <scheme val="minor"/>
    </font>
    <font>
      <sz val="12"/>
      <color theme="1"/>
      <name val="游ゴシック"/>
      <family val="3"/>
      <charset val="128"/>
      <scheme val="minor"/>
    </font>
    <font>
      <u/>
      <sz val="11"/>
      <color theme="10"/>
      <name val="Meiryo UI"/>
      <family val="2"/>
      <charset val="128"/>
    </font>
    <font>
      <sz val="9"/>
      <color rgb="FF0000FF"/>
      <name val="游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rgb="FFFDE3FB"/>
        <bgColor indexed="64"/>
      </patternFill>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diagonalDown="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diagonalDown="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20" fillId="0" borderId="0">
      <alignment vertical="center"/>
    </xf>
    <xf numFmtId="0" fontId="24" fillId="0" borderId="0" applyNumberFormat="0" applyFill="0" applyBorder="0" applyAlignment="0" applyProtection="0">
      <alignment vertical="center"/>
    </xf>
  </cellStyleXfs>
  <cellXfs count="233">
    <xf numFmtId="0" fontId="0" fillId="0" borderId="0" xfId="0">
      <alignment vertical="center"/>
    </xf>
    <xf numFmtId="0" fontId="2" fillId="0" borderId="0" xfId="1" applyFont="1" applyAlignment="1">
      <alignment vertical="center"/>
    </xf>
    <xf numFmtId="0" fontId="4" fillId="0" borderId="0" xfId="1" applyFont="1"/>
    <xf numFmtId="0" fontId="4" fillId="0" borderId="0" xfId="1" applyFont="1" applyAlignment="1">
      <alignment horizontal="center"/>
    </xf>
    <xf numFmtId="0" fontId="5" fillId="0" borderId="0" xfId="1" applyFont="1"/>
    <xf numFmtId="0" fontId="6" fillId="0" borderId="0" xfId="1" applyFont="1"/>
    <xf numFmtId="0" fontId="7" fillId="0" borderId="0" xfId="1" applyFont="1" applyAlignment="1">
      <alignment horizontal="right"/>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11" fillId="0" borderId="2" xfId="1" applyFont="1" applyBorder="1" applyAlignment="1">
      <alignment horizontal="left" vertical="center" shrinkToFit="1"/>
    </xf>
    <xf numFmtId="0" fontId="11" fillId="0" borderId="3" xfId="1" applyFont="1" applyBorder="1" applyAlignment="1">
      <alignment horizontal="left" vertical="center" shrinkToFit="1"/>
    </xf>
    <xf numFmtId="0" fontId="11" fillId="0" borderId="5" xfId="1" applyFont="1" applyBorder="1" applyAlignment="1">
      <alignment horizontal="center" vertical="center" shrinkToFit="1"/>
    </xf>
    <xf numFmtId="0" fontId="11" fillId="0" borderId="7" xfId="1" applyFont="1" applyBorder="1" applyAlignment="1">
      <alignment horizontal="left" vertical="center" shrinkToFit="1"/>
    </xf>
    <xf numFmtId="0" fontId="11" fillId="0" borderId="8" xfId="1" applyFont="1" applyBorder="1" applyAlignment="1">
      <alignment horizontal="left" vertical="center" shrinkToFit="1"/>
    </xf>
    <xf numFmtId="176" fontId="13" fillId="0" borderId="9" xfId="1" applyNumberFormat="1" applyFont="1" applyBorder="1" applyAlignment="1">
      <alignment horizontal="center" vertical="center" shrinkToFit="1"/>
    </xf>
    <xf numFmtId="177" fontId="9" fillId="0" borderId="7" xfId="1" applyNumberFormat="1" applyFont="1" applyBorder="1" applyAlignment="1">
      <alignment vertical="center" shrinkToFit="1"/>
    </xf>
    <xf numFmtId="178" fontId="9" fillId="0" borderId="6" xfId="1" applyNumberFormat="1" applyFont="1" applyBorder="1" applyAlignment="1">
      <alignment vertical="center" shrinkToFit="1"/>
    </xf>
    <xf numFmtId="178" fontId="9" fillId="0" borderId="8" xfId="1" applyNumberFormat="1" applyFont="1" applyBorder="1" applyAlignment="1">
      <alignment vertical="center" shrinkToFit="1"/>
    </xf>
    <xf numFmtId="179" fontId="11" fillId="0" borderId="10" xfId="1" applyNumberFormat="1" applyFont="1" applyBorder="1" applyAlignment="1">
      <alignment horizontal="center" vertical="center"/>
    </xf>
    <xf numFmtId="177" fontId="9" fillId="0" borderId="2" xfId="1" applyNumberFormat="1" applyFont="1" applyBorder="1" applyAlignment="1">
      <alignment horizontal="center" vertical="center" shrinkToFit="1"/>
    </xf>
    <xf numFmtId="177" fontId="9" fillId="0" borderId="3" xfId="1" applyNumberFormat="1" applyFont="1" applyBorder="1" applyAlignment="1">
      <alignment horizontal="center" vertical="center" shrinkToFit="1"/>
    </xf>
    <xf numFmtId="179" fontId="9" fillId="0" borderId="0" xfId="1" applyNumberFormat="1" applyFont="1" applyAlignment="1">
      <alignment horizontal="right" vertical="center"/>
    </xf>
    <xf numFmtId="0" fontId="11" fillId="0" borderId="0" xfId="1" applyFont="1" applyAlignment="1">
      <alignment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11" fillId="0" borderId="12" xfId="1" applyFont="1" applyBorder="1" applyAlignment="1">
      <alignment horizontal="left" vertical="center" shrinkToFit="1"/>
    </xf>
    <xf numFmtId="0" fontId="11" fillId="0" borderId="13" xfId="1" applyFont="1" applyBorder="1" applyAlignment="1">
      <alignment horizontal="left" vertical="center" shrinkToFit="1"/>
    </xf>
    <xf numFmtId="177" fontId="11" fillId="0" borderId="7" xfId="1" applyNumberFormat="1" applyFont="1" applyBorder="1" applyAlignment="1">
      <alignment horizontal="center" vertical="center" shrinkToFit="1"/>
    </xf>
    <xf numFmtId="177" fontId="11" fillId="0" borderId="6" xfId="1" applyNumberFormat="1" applyFont="1" applyBorder="1" applyAlignment="1">
      <alignment vertical="center" shrinkToFit="1"/>
    </xf>
    <xf numFmtId="180" fontId="11" fillId="0" borderId="7" xfId="1" applyNumberFormat="1" applyFont="1" applyBorder="1" applyAlignment="1">
      <alignment vertical="center" shrinkToFit="1"/>
    </xf>
    <xf numFmtId="180" fontId="11" fillId="0" borderId="8" xfId="1" applyNumberFormat="1" applyFont="1" applyBorder="1" applyAlignment="1">
      <alignment vertical="center" shrinkToFit="1"/>
    </xf>
    <xf numFmtId="177" fontId="11" fillId="0" borderId="7" xfId="1" applyNumberFormat="1" applyFont="1" applyBorder="1" applyAlignment="1">
      <alignment vertical="center" shrinkToFit="1"/>
    </xf>
    <xf numFmtId="178" fontId="11" fillId="0" borderId="6" xfId="1" applyNumberFormat="1" applyFont="1" applyBorder="1" applyAlignment="1">
      <alignment vertical="center" shrinkToFit="1"/>
    </xf>
    <xf numFmtId="178" fontId="11" fillId="0" borderId="8" xfId="1" applyNumberFormat="1" applyFont="1" applyBorder="1" applyAlignment="1">
      <alignment vertical="center" shrinkToFit="1"/>
    </xf>
    <xf numFmtId="179" fontId="11" fillId="0" borderId="15" xfId="1" applyNumberFormat="1" applyFont="1" applyBorder="1" applyAlignment="1">
      <alignment horizontal="center" vertical="center"/>
    </xf>
    <xf numFmtId="177" fontId="9" fillId="0" borderId="14" xfId="1" applyNumberFormat="1" applyFont="1" applyBorder="1" applyAlignment="1">
      <alignment horizontal="center" vertical="center" shrinkToFit="1"/>
    </xf>
    <xf numFmtId="177" fontId="9" fillId="0" borderId="12" xfId="1" applyNumberFormat="1" applyFont="1" applyBorder="1" applyAlignment="1">
      <alignment horizontal="center" vertical="center" shrinkToFit="1"/>
    </xf>
    <xf numFmtId="177" fontId="9" fillId="0" borderId="13" xfId="1" applyNumberFormat="1" applyFont="1" applyBorder="1" applyAlignment="1">
      <alignment horizontal="center" vertical="center" shrinkToFit="1"/>
    </xf>
    <xf numFmtId="0" fontId="11" fillId="0" borderId="16" xfId="1" applyFont="1" applyBorder="1"/>
    <xf numFmtId="0" fontId="14" fillId="0" borderId="7" xfId="1" applyFont="1" applyBorder="1" applyAlignment="1">
      <alignment vertical="center"/>
    </xf>
    <xf numFmtId="0" fontId="14" fillId="0" borderId="7" xfId="1" applyFont="1" applyBorder="1" applyAlignment="1">
      <alignment horizontal="right" vertical="center"/>
    </xf>
    <xf numFmtId="0" fontId="11" fillId="0" borderId="3" xfId="1" applyFont="1" applyBorder="1"/>
    <xf numFmtId="0" fontId="9" fillId="0" borderId="17" xfId="1" applyFont="1" applyBorder="1" applyAlignment="1">
      <alignment horizontal="center"/>
    </xf>
    <xf numFmtId="0" fontId="9" fillId="0" borderId="1" xfId="1" applyFont="1" applyBorder="1" applyAlignment="1">
      <alignment horizontal="center"/>
    </xf>
    <xf numFmtId="0" fontId="9" fillId="0" borderId="2" xfId="1" applyFont="1" applyBorder="1" applyAlignment="1">
      <alignment horizontal="center"/>
    </xf>
    <xf numFmtId="0" fontId="9" fillId="0" borderId="4" xfId="1" applyFont="1" applyBorder="1" applyAlignment="1">
      <alignment horizontal="center"/>
    </xf>
    <xf numFmtId="0" fontId="9" fillId="0" borderId="3" xfId="1" applyFont="1" applyBorder="1" applyAlignment="1">
      <alignment horizontal="center"/>
    </xf>
    <xf numFmtId="0" fontId="11" fillId="0" borderId="0" xfId="1" applyFont="1"/>
    <xf numFmtId="0" fontId="11" fillId="0" borderId="11" xfId="1" applyFont="1" applyBorder="1"/>
    <xf numFmtId="0" fontId="14" fillId="0" borderId="12" xfId="1" applyFont="1" applyBorder="1" applyAlignment="1">
      <alignment vertical="center"/>
    </xf>
    <xf numFmtId="0" fontId="11" fillId="0" borderId="18" xfId="1" applyFont="1" applyBorder="1"/>
    <xf numFmtId="0" fontId="9" fillId="0" borderId="19"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9" fillId="0" borderId="14" xfId="1" applyFont="1" applyBorder="1" applyAlignment="1">
      <alignment horizontal="center"/>
    </xf>
    <xf numFmtId="0" fontId="9" fillId="0" borderId="13" xfId="1" applyFont="1" applyBorder="1" applyAlignment="1">
      <alignment horizontal="center"/>
    </xf>
    <xf numFmtId="0" fontId="15" fillId="0" borderId="5" xfId="1" applyFont="1" applyBorder="1" applyAlignment="1">
      <alignment horizontal="center" shrinkToFit="1"/>
    </xf>
    <xf numFmtId="0" fontId="15" fillId="0" borderId="7" xfId="1" applyFont="1" applyBorder="1" applyAlignment="1">
      <alignment horizontal="center" shrinkToFit="1"/>
    </xf>
    <xf numFmtId="0" fontId="15" fillId="0" borderId="8" xfId="1" applyFont="1" applyBorder="1" applyAlignment="1">
      <alignment horizontal="center" shrinkToFit="1"/>
    </xf>
    <xf numFmtId="0" fontId="15" fillId="0" borderId="5" xfId="1" applyFont="1" applyBorder="1" applyAlignment="1">
      <alignment horizontal="center"/>
    </xf>
    <xf numFmtId="0" fontId="15" fillId="0" borderId="20" xfId="1" applyFont="1" applyBorder="1" applyAlignment="1">
      <alignment horizontal="center"/>
    </xf>
    <xf numFmtId="0" fontId="14" fillId="0" borderId="21" xfId="1" applyFont="1" applyBorder="1" applyAlignment="1">
      <alignment horizontal="center"/>
    </xf>
    <xf numFmtId="0" fontId="14" fillId="0" borderId="6" xfId="1" applyFont="1" applyBorder="1" applyAlignment="1">
      <alignment horizontal="center"/>
    </xf>
    <xf numFmtId="0" fontId="14" fillId="0" borderId="7" xfId="1" applyFont="1" applyBorder="1" applyAlignment="1">
      <alignment horizontal="center"/>
    </xf>
    <xf numFmtId="0" fontId="14" fillId="0" borderId="6" xfId="1" applyFont="1" applyBorder="1" applyAlignment="1">
      <alignment horizontal="center"/>
    </xf>
    <xf numFmtId="0" fontId="14" fillId="0" borderId="22" xfId="1" applyFont="1" applyBorder="1" applyAlignment="1">
      <alignment horizontal="center"/>
    </xf>
    <xf numFmtId="0" fontId="14" fillId="0" borderId="8" xfId="1" applyFont="1" applyBorder="1" applyAlignment="1">
      <alignment horizontal="center"/>
    </xf>
    <xf numFmtId="0" fontId="15" fillId="0" borderId="0" xfId="1" applyFont="1"/>
    <xf numFmtId="0" fontId="13" fillId="0" borderId="23" xfId="1" applyFont="1" applyBorder="1" applyAlignment="1">
      <alignment horizontal="center" shrinkToFit="1"/>
    </xf>
    <xf numFmtId="0" fontId="13" fillId="0" borderId="0" xfId="1" applyFont="1" applyAlignment="1">
      <alignment horizontal="center" shrinkToFit="1"/>
    </xf>
    <xf numFmtId="0" fontId="13" fillId="0" borderId="24" xfId="1" applyFont="1" applyBorder="1" applyAlignment="1">
      <alignment horizontal="center" shrinkToFit="1"/>
    </xf>
    <xf numFmtId="0" fontId="14" fillId="0" borderId="25" xfId="1" applyFont="1" applyBorder="1" applyAlignment="1">
      <alignment horizontal="left" shrinkToFit="1"/>
    </xf>
    <xf numFmtId="181" fontId="14" fillId="0" borderId="26" xfId="1" applyNumberFormat="1" applyFont="1" applyBorder="1" applyAlignment="1">
      <alignment horizontal="left" shrinkToFit="1"/>
    </xf>
    <xf numFmtId="49" fontId="16" fillId="0" borderId="27" xfId="1" applyNumberFormat="1" applyFont="1" applyBorder="1" applyAlignment="1">
      <alignment horizontal="center" shrinkToFit="1"/>
    </xf>
    <xf numFmtId="3" fontId="5" fillId="0" borderId="27" xfId="1" applyNumberFormat="1" applyFont="1" applyBorder="1" applyAlignment="1">
      <alignment horizontal="right" shrinkToFit="1"/>
    </xf>
    <xf numFmtId="182" fontId="5" fillId="0" borderId="28" xfId="1" applyNumberFormat="1" applyFont="1" applyBorder="1" applyAlignment="1">
      <alignment horizontal="right" shrinkToFit="1"/>
    </xf>
    <xf numFmtId="182" fontId="5" fillId="0" borderId="29" xfId="1" applyNumberFormat="1" applyFont="1" applyBorder="1" applyAlignment="1">
      <alignment shrinkToFit="1"/>
    </xf>
    <xf numFmtId="182" fontId="5" fillId="0" borderId="30" xfId="1" applyNumberFormat="1" applyFont="1" applyBorder="1" applyAlignment="1">
      <alignment shrinkToFit="1"/>
    </xf>
    <xf numFmtId="182" fontId="5" fillId="0" borderId="31" xfId="1" applyNumberFormat="1" applyFont="1" applyBorder="1" applyAlignment="1">
      <alignment horizontal="right" shrinkToFit="1"/>
    </xf>
    <xf numFmtId="0" fontId="14" fillId="0" borderId="32" xfId="1" applyFont="1" applyBorder="1" applyAlignment="1">
      <alignment horizontal="left" shrinkToFit="1"/>
    </xf>
    <xf numFmtId="181" fontId="14" fillId="0" borderId="33" xfId="1" applyNumberFormat="1" applyFont="1" applyBorder="1" applyAlignment="1">
      <alignment horizontal="left" shrinkToFit="1"/>
    </xf>
    <xf numFmtId="49" fontId="16" fillId="0" borderId="34" xfId="1" applyNumberFormat="1" applyFont="1" applyBorder="1" applyAlignment="1">
      <alignment horizontal="center" shrinkToFit="1"/>
    </xf>
    <xf numFmtId="3" fontId="5" fillId="0" borderId="34" xfId="1" applyNumberFormat="1" applyFont="1" applyBorder="1" applyAlignment="1">
      <alignment horizontal="right" shrinkToFit="1"/>
    </xf>
    <xf numFmtId="182" fontId="5" fillId="0" borderId="35" xfId="1" applyNumberFormat="1" applyFont="1" applyBorder="1" applyAlignment="1">
      <alignment horizontal="right" shrinkToFit="1"/>
    </xf>
    <xf numFmtId="182" fontId="5" fillId="0" borderId="36" xfId="1" applyNumberFormat="1" applyFont="1" applyBorder="1" applyAlignment="1">
      <alignment shrinkToFit="1"/>
    </xf>
    <xf numFmtId="182" fontId="5" fillId="0" borderId="37" xfId="1" applyNumberFormat="1" applyFont="1" applyBorder="1" applyAlignment="1">
      <alignment shrinkToFit="1"/>
    </xf>
    <xf numFmtId="182" fontId="5" fillId="0" borderId="38" xfId="1" applyNumberFormat="1" applyFont="1" applyBorder="1" applyAlignment="1">
      <alignment horizontal="right" shrinkToFit="1"/>
    </xf>
    <xf numFmtId="0" fontId="17" fillId="0" borderId="23" xfId="1" applyFont="1" applyBorder="1" applyAlignment="1">
      <alignment horizontal="center" shrinkToFit="1"/>
    </xf>
    <xf numFmtId="0" fontId="16" fillId="0" borderId="23" xfId="1" applyFont="1" applyBorder="1" applyAlignment="1">
      <alignment horizontal="center" shrinkToFit="1"/>
    </xf>
    <xf numFmtId="0" fontId="16" fillId="0" borderId="0" xfId="1" applyFont="1" applyAlignment="1">
      <alignment horizontal="center" shrinkToFit="1"/>
    </xf>
    <xf numFmtId="182" fontId="16" fillId="0" borderId="0" xfId="2" applyNumberFormat="1" applyFont="1" applyBorder="1" applyAlignment="1">
      <alignment shrinkToFit="1"/>
    </xf>
    <xf numFmtId="182" fontId="16" fillId="0" borderId="24" xfId="2" applyNumberFormat="1" applyFont="1" applyBorder="1" applyAlignment="1">
      <alignment shrinkToFit="1"/>
    </xf>
    <xf numFmtId="3" fontId="6" fillId="0" borderId="23" xfId="1" applyNumberFormat="1" applyFont="1" applyBorder="1" applyAlignment="1">
      <alignment horizontal="center" shrinkToFit="1"/>
    </xf>
    <xf numFmtId="0" fontId="6" fillId="0" borderId="0" xfId="1" applyFont="1" applyAlignment="1">
      <alignment horizontal="center" shrinkToFit="1"/>
    </xf>
    <xf numFmtId="0" fontId="6" fillId="0" borderId="24" xfId="1" applyFont="1" applyBorder="1" applyAlignment="1">
      <alignment horizontal="center" shrinkToFit="1"/>
    </xf>
    <xf numFmtId="182" fontId="18" fillId="0" borderId="37" xfId="1" applyNumberFormat="1" applyFont="1" applyBorder="1" applyAlignment="1">
      <alignment shrinkToFit="1"/>
    </xf>
    <xf numFmtId="0" fontId="14" fillId="0" borderId="39" xfId="1" applyFont="1" applyBorder="1" applyAlignment="1">
      <alignment horizontal="left" shrinkToFit="1"/>
    </xf>
    <xf numFmtId="181" fontId="14" fillId="0" borderId="40" xfId="1" applyNumberFormat="1" applyFont="1" applyBorder="1" applyAlignment="1">
      <alignment horizontal="left" shrinkToFit="1"/>
    </xf>
    <xf numFmtId="49" fontId="16" fillId="0" borderId="41" xfId="1" applyNumberFormat="1" applyFont="1" applyBorder="1" applyAlignment="1">
      <alignment horizontal="center" shrinkToFit="1"/>
    </xf>
    <xf numFmtId="3" fontId="5" fillId="0" borderId="41" xfId="1" applyNumberFormat="1" applyFont="1" applyBorder="1" applyAlignment="1">
      <alignment horizontal="right" shrinkToFit="1"/>
    </xf>
    <xf numFmtId="182" fontId="5" fillId="0" borderId="42" xfId="1" applyNumberFormat="1" applyFont="1" applyBorder="1" applyAlignment="1">
      <alignment horizontal="right" shrinkToFit="1"/>
    </xf>
    <xf numFmtId="182" fontId="5" fillId="0" borderId="43" xfId="1" applyNumberFormat="1" applyFont="1" applyBorder="1" applyAlignment="1">
      <alignment shrinkToFit="1"/>
    </xf>
    <xf numFmtId="182" fontId="5" fillId="0" borderId="44" xfId="1" applyNumberFormat="1" applyFont="1" applyBorder="1" applyAlignment="1">
      <alignment shrinkToFit="1"/>
    </xf>
    <xf numFmtId="182" fontId="5" fillId="0" borderId="45" xfId="1" applyNumberFormat="1" applyFont="1" applyBorder="1" applyAlignment="1">
      <alignment horizontal="right" shrinkToFit="1"/>
    </xf>
    <xf numFmtId="0" fontId="17" fillId="0" borderId="0" xfId="1" applyFont="1" applyAlignment="1">
      <alignment horizontal="center" shrinkToFit="1"/>
    </xf>
    <xf numFmtId="0" fontId="17" fillId="0" borderId="24" xfId="1" applyFont="1" applyBorder="1" applyAlignment="1">
      <alignment horizontal="center" shrinkToFit="1"/>
    </xf>
    <xf numFmtId="182" fontId="16" fillId="0" borderId="0" xfId="1" applyNumberFormat="1" applyFont="1" applyAlignment="1">
      <alignment shrinkToFit="1"/>
    </xf>
    <xf numFmtId="182" fontId="16" fillId="0" borderId="24" xfId="1" applyNumberFormat="1" applyFont="1" applyBorder="1" applyAlignment="1">
      <alignment shrinkToFit="1"/>
    </xf>
    <xf numFmtId="0" fontId="16" fillId="0" borderId="23" xfId="1" applyFont="1" applyBorder="1" applyAlignment="1">
      <alignment horizontal="center" shrinkToFit="1"/>
    </xf>
    <xf numFmtId="0" fontId="16" fillId="0" borderId="0" xfId="1" applyFont="1" applyAlignment="1">
      <alignment horizontal="center" shrinkToFit="1"/>
    </xf>
    <xf numFmtId="182" fontId="16" fillId="0" borderId="0" xfId="2" applyNumberFormat="1" applyFont="1" applyBorder="1" applyAlignment="1">
      <alignment shrinkToFit="1"/>
    </xf>
    <xf numFmtId="182" fontId="16" fillId="0" borderId="24" xfId="2" applyNumberFormat="1" applyFont="1" applyBorder="1" applyAlignment="1">
      <alignment shrinkToFit="1"/>
    </xf>
    <xf numFmtId="182" fontId="5" fillId="0" borderId="34" xfId="1" applyNumberFormat="1" applyFont="1" applyBorder="1" applyAlignment="1">
      <alignment horizontal="right" shrinkToFit="1"/>
    </xf>
    <xf numFmtId="3" fontId="6" fillId="0" borderId="11" xfId="1" applyNumberFormat="1" applyFont="1" applyBorder="1" applyAlignment="1">
      <alignment horizontal="center" shrinkToFit="1"/>
    </xf>
    <xf numFmtId="0" fontId="6" fillId="0" borderId="12" xfId="1" applyFont="1" applyBorder="1" applyAlignment="1">
      <alignment horizontal="center" shrinkToFit="1"/>
    </xf>
    <xf numFmtId="0" fontId="6" fillId="0" borderId="13" xfId="1" applyFont="1" applyBorder="1" applyAlignment="1">
      <alignment horizontal="center" shrinkToFit="1"/>
    </xf>
    <xf numFmtId="0" fontId="14" fillId="0" borderId="46" xfId="1" applyFont="1" applyBorder="1" applyAlignment="1">
      <alignment horizontal="center" shrinkToFit="1"/>
    </xf>
    <xf numFmtId="181" fontId="14" fillId="0" borderId="47" xfId="1" applyNumberFormat="1" applyFont="1" applyBorder="1" applyAlignment="1">
      <alignment horizontal="left" shrinkToFit="1"/>
    </xf>
    <xf numFmtId="49" fontId="16" fillId="0" borderId="48" xfId="1" applyNumberFormat="1" applyFont="1" applyBorder="1" applyAlignment="1">
      <alignment horizontal="center" shrinkToFit="1"/>
    </xf>
    <xf numFmtId="3" fontId="5" fillId="0" borderId="48" xfId="1" applyNumberFormat="1" applyFont="1" applyBorder="1" applyAlignment="1">
      <alignment horizontal="right" shrinkToFit="1"/>
    </xf>
    <xf numFmtId="182" fontId="5" fillId="0" borderId="48" xfId="1" applyNumberFormat="1" applyFont="1" applyBorder="1" applyAlignment="1">
      <alignment horizontal="right" shrinkToFit="1"/>
    </xf>
    <xf numFmtId="182" fontId="5" fillId="0" borderId="49" xfId="1" applyNumberFormat="1" applyFont="1" applyBorder="1" applyAlignment="1">
      <alignment horizontal="right" shrinkToFit="1"/>
    </xf>
    <xf numFmtId="182" fontId="5" fillId="0" borderId="50" xfId="1" applyNumberFormat="1" applyFont="1" applyBorder="1" applyAlignment="1">
      <alignment shrinkToFit="1"/>
    </xf>
    <xf numFmtId="182" fontId="5" fillId="0" borderId="51" xfId="1" applyNumberFormat="1" applyFont="1" applyBorder="1" applyAlignment="1">
      <alignment shrinkToFit="1"/>
    </xf>
    <xf numFmtId="182" fontId="5" fillId="0" borderId="52" xfId="1" applyNumberFormat="1" applyFont="1" applyBorder="1" applyAlignment="1">
      <alignment horizontal="right" shrinkToFit="1"/>
    </xf>
    <xf numFmtId="0" fontId="15" fillId="0" borderId="11" xfId="1" applyFont="1" applyBorder="1" applyAlignment="1">
      <alignment horizontal="center" shrinkToFit="1"/>
    </xf>
    <xf numFmtId="0" fontId="15" fillId="0" borderId="12" xfId="1" applyFont="1" applyBorder="1" applyAlignment="1">
      <alignment horizontal="center" shrinkToFit="1"/>
    </xf>
    <xf numFmtId="0" fontId="15" fillId="0" borderId="13" xfId="1" applyFont="1" applyBorder="1" applyAlignment="1">
      <alignment horizontal="center" shrinkToFit="1"/>
    </xf>
    <xf numFmtId="182" fontId="14" fillId="0" borderId="11" xfId="1" applyNumberFormat="1" applyFont="1" applyBorder="1" applyAlignment="1">
      <alignment shrinkToFit="1"/>
    </xf>
    <xf numFmtId="0" fontId="14" fillId="0" borderId="12" xfId="1" applyFont="1" applyBorder="1" applyAlignment="1">
      <alignment shrinkToFit="1"/>
    </xf>
    <xf numFmtId="0" fontId="14" fillId="0" borderId="7" xfId="1" applyFont="1" applyBorder="1" applyAlignment="1">
      <alignment shrinkToFit="1"/>
    </xf>
    <xf numFmtId="3" fontId="14" fillId="0" borderId="6" xfId="1" applyNumberFormat="1" applyFont="1" applyBorder="1" applyAlignment="1">
      <alignment horizontal="left" shrinkToFit="1"/>
    </xf>
    <xf numFmtId="182" fontId="5" fillId="0" borderId="20" xfId="1" applyNumberFormat="1" applyFont="1" applyBorder="1" applyAlignment="1">
      <alignment horizontal="right" shrinkToFit="1"/>
    </xf>
    <xf numFmtId="3" fontId="5" fillId="0" borderId="6" xfId="1" applyNumberFormat="1" applyFont="1" applyBorder="1" applyAlignment="1">
      <alignment horizontal="right" shrinkToFit="1"/>
    </xf>
    <xf numFmtId="182" fontId="5" fillId="0" borderId="7" xfId="1" applyNumberFormat="1" applyFont="1" applyBorder="1" applyAlignment="1">
      <alignment horizontal="right" shrinkToFit="1"/>
    </xf>
    <xf numFmtId="182" fontId="5" fillId="0" borderId="14" xfId="1" applyNumberFormat="1" applyFont="1" applyBorder="1" applyAlignment="1">
      <alignment shrinkToFit="1"/>
    </xf>
    <xf numFmtId="182" fontId="5" fillId="0" borderId="13" xfId="1" applyNumberFormat="1" applyFont="1" applyBorder="1" applyAlignment="1">
      <alignment shrinkToFit="1"/>
    </xf>
    <xf numFmtId="0" fontId="14" fillId="0" borderId="11" xfId="1" applyFont="1" applyBorder="1" applyAlignment="1">
      <alignment shrinkToFit="1"/>
    </xf>
    <xf numFmtId="182" fontId="5" fillId="0" borderId="8" xfId="1" applyNumberFormat="1" applyFont="1" applyBorder="1" applyAlignment="1">
      <alignment horizontal="right" shrinkToFit="1"/>
    </xf>
    <xf numFmtId="0" fontId="11" fillId="0" borderId="0" xfId="1" applyFont="1" applyAlignment="1">
      <alignment shrinkToFit="1"/>
    </xf>
    <xf numFmtId="0" fontId="19" fillId="0" borderId="2" xfId="1" applyFont="1" applyBorder="1" applyAlignment="1">
      <alignment vertical="top" wrapText="1"/>
    </xf>
    <xf numFmtId="0" fontId="19" fillId="0" borderId="0" xfId="1" applyFont="1" applyAlignment="1">
      <alignment vertical="top" wrapText="1"/>
    </xf>
    <xf numFmtId="0" fontId="5" fillId="0" borderId="0" xfId="1" applyFont="1" applyAlignment="1">
      <alignment vertical="center"/>
    </xf>
    <xf numFmtId="0" fontId="5" fillId="0" borderId="2" xfId="1" applyFont="1" applyBorder="1" applyAlignment="1">
      <alignment vertical="top" wrapText="1"/>
    </xf>
    <xf numFmtId="0" fontId="5" fillId="0" borderId="0" xfId="1" applyFont="1" applyAlignment="1">
      <alignment horizontal="right" vertical="center"/>
    </xf>
    <xf numFmtId="0" fontId="7" fillId="0" borderId="0" xfId="1" applyFont="1" applyAlignment="1">
      <alignment vertical="center"/>
    </xf>
    <xf numFmtId="0" fontId="7" fillId="0" borderId="0" xfId="1" applyFont="1" applyAlignment="1">
      <alignment horizontal="right" vertical="center"/>
    </xf>
    <xf numFmtId="0" fontId="4" fillId="0" borderId="0" xfId="1" applyFont="1" applyAlignment="1">
      <alignment vertical="center"/>
    </xf>
    <xf numFmtId="0" fontId="19" fillId="0" borderId="0" xfId="1" applyFont="1" applyAlignment="1">
      <alignment vertical="top" wrapText="1"/>
    </xf>
    <xf numFmtId="0" fontId="5" fillId="0" borderId="0" xfId="1" applyFont="1" applyAlignment="1">
      <alignment vertical="top" wrapText="1"/>
    </xf>
    <xf numFmtId="0" fontId="5" fillId="0" borderId="0" xfId="1" applyFont="1" applyAlignment="1">
      <alignment horizontal="left" vertical="top"/>
    </xf>
    <xf numFmtId="0" fontId="14" fillId="0" borderId="0" xfId="1" applyFont="1"/>
    <xf numFmtId="0" fontId="7" fillId="0" borderId="0" xfId="1" applyFont="1"/>
    <xf numFmtId="0" fontId="9" fillId="0" borderId="4" xfId="1" applyFont="1" applyBorder="1" applyAlignment="1">
      <alignment horizontal="left" vertical="center" shrinkToFit="1"/>
    </xf>
    <xf numFmtId="0" fontId="9" fillId="0" borderId="14" xfId="1" applyFont="1" applyBorder="1" applyAlignment="1">
      <alignment horizontal="left" vertical="center" shrinkToFit="1"/>
    </xf>
    <xf numFmtId="0" fontId="9" fillId="0" borderId="6" xfId="1" applyFont="1" applyBorder="1" applyAlignment="1">
      <alignment horizontal="left" vertical="center" shrinkToFit="1"/>
    </xf>
    <xf numFmtId="177" fontId="9" fillId="0" borderId="6" xfId="1" applyNumberFormat="1" applyFont="1" applyBorder="1" applyAlignment="1">
      <alignment horizontal="center" vertical="center" shrinkToFit="1"/>
    </xf>
    <xf numFmtId="183" fontId="9" fillId="0" borderId="4" xfId="1" applyNumberFormat="1" applyFont="1" applyBorder="1" applyAlignment="1">
      <alignment horizontal="center" vertical="center" shrinkToFit="1"/>
    </xf>
    <xf numFmtId="179" fontId="11" fillId="0" borderId="10" xfId="1" applyNumberFormat="1" applyFont="1" applyBorder="1" applyAlignment="1">
      <alignment horizontal="center" vertical="center" shrinkToFit="1"/>
    </xf>
    <xf numFmtId="179" fontId="11" fillId="0" borderId="2" xfId="1" applyNumberFormat="1" applyFont="1" applyBorder="1" applyAlignment="1">
      <alignment horizontal="right" vertical="center" shrinkToFit="1"/>
    </xf>
    <xf numFmtId="179" fontId="11" fillId="0" borderId="3" xfId="1" applyNumberFormat="1" applyFont="1" applyBorder="1" applyAlignment="1">
      <alignment horizontal="right" vertical="center" shrinkToFit="1"/>
    </xf>
    <xf numFmtId="179" fontId="11" fillId="0" borderId="15" xfId="1" applyNumberFormat="1" applyFont="1" applyBorder="1" applyAlignment="1">
      <alignment horizontal="center" vertical="center" shrinkToFit="1"/>
    </xf>
    <xf numFmtId="179" fontId="11" fillId="0" borderId="14" xfId="1" applyNumberFormat="1" applyFont="1" applyBorder="1" applyAlignment="1">
      <alignment horizontal="right" vertical="center" shrinkToFit="1"/>
    </xf>
    <xf numFmtId="179" fontId="11" fillId="0" borderId="12" xfId="1" applyNumberFormat="1" applyFont="1" applyBorder="1" applyAlignment="1">
      <alignment horizontal="right" vertical="center" shrinkToFit="1"/>
    </xf>
    <xf numFmtId="179" fontId="11" fillId="0" borderId="13" xfId="1" applyNumberFormat="1" applyFont="1" applyBorder="1" applyAlignment="1">
      <alignment horizontal="right" vertical="center" shrinkToFit="1"/>
    </xf>
    <xf numFmtId="0" fontId="14" fillId="0" borderId="25" xfId="1" applyFont="1" applyBorder="1" applyAlignment="1">
      <alignment horizontal="left"/>
    </xf>
    <xf numFmtId="181" fontId="14" fillId="0" borderId="26" xfId="1" applyNumberFormat="1" applyFont="1" applyBorder="1" applyAlignment="1">
      <alignment horizontal="left"/>
    </xf>
    <xf numFmtId="49" fontId="16" fillId="0" borderId="27" xfId="1" applyNumberFormat="1" applyFont="1" applyBorder="1" applyAlignment="1">
      <alignment horizontal="center"/>
    </xf>
    <xf numFmtId="3" fontId="5" fillId="0" borderId="27" xfId="1" applyNumberFormat="1" applyFont="1" applyBorder="1" applyAlignment="1">
      <alignment horizontal="right"/>
    </xf>
    <xf numFmtId="0" fontId="14" fillId="0" borderId="32" xfId="1" applyFont="1" applyBorder="1" applyAlignment="1">
      <alignment horizontal="left"/>
    </xf>
    <xf numFmtId="181" fontId="14" fillId="0" borderId="33" xfId="1" applyNumberFormat="1" applyFont="1" applyBorder="1" applyAlignment="1">
      <alignment horizontal="left"/>
    </xf>
    <xf numFmtId="49" fontId="16" fillId="0" borderId="34" xfId="1" applyNumberFormat="1" applyFont="1" applyBorder="1" applyAlignment="1">
      <alignment horizontal="center"/>
    </xf>
    <xf numFmtId="3" fontId="5" fillId="0" borderId="34" xfId="1" applyNumberFormat="1" applyFont="1" applyBorder="1" applyAlignment="1">
      <alignment horizontal="right"/>
    </xf>
    <xf numFmtId="0" fontId="14" fillId="0" borderId="46" xfId="1" applyFont="1" applyBorder="1" applyAlignment="1">
      <alignment horizontal="center"/>
    </xf>
    <xf numFmtId="181" fontId="14" fillId="0" borderId="47" xfId="1" applyNumberFormat="1" applyFont="1" applyBorder="1" applyAlignment="1">
      <alignment horizontal="left"/>
    </xf>
    <xf numFmtId="49" fontId="16" fillId="0" borderId="48" xfId="1" applyNumberFormat="1" applyFont="1" applyBorder="1" applyAlignment="1">
      <alignment horizontal="center"/>
    </xf>
    <xf numFmtId="3" fontId="5" fillId="0" borderId="48" xfId="1" applyNumberFormat="1" applyFont="1" applyBorder="1" applyAlignment="1">
      <alignment horizontal="right"/>
    </xf>
    <xf numFmtId="182" fontId="18" fillId="0" borderId="51" xfId="1" applyNumberFormat="1" applyFont="1" applyBorder="1" applyAlignment="1">
      <alignment shrinkToFit="1"/>
    </xf>
    <xf numFmtId="0" fontId="14" fillId="0" borderId="39" xfId="1" applyFont="1" applyBorder="1" applyAlignment="1">
      <alignment horizontal="left"/>
    </xf>
    <xf numFmtId="181" fontId="14" fillId="0" borderId="40" xfId="1" applyNumberFormat="1" applyFont="1" applyBorder="1" applyAlignment="1">
      <alignment horizontal="left"/>
    </xf>
    <xf numFmtId="49" fontId="16" fillId="0" borderId="41" xfId="1" applyNumberFormat="1" applyFont="1" applyBorder="1" applyAlignment="1">
      <alignment horizontal="center"/>
    </xf>
    <xf numFmtId="3" fontId="5" fillId="0" borderId="41" xfId="1" applyNumberFormat="1" applyFont="1" applyBorder="1" applyAlignment="1">
      <alignment horizontal="right"/>
    </xf>
    <xf numFmtId="0" fontId="13" fillId="0" borderId="1" xfId="1" applyFont="1" applyBorder="1" applyAlignment="1">
      <alignment horizontal="center" shrinkToFit="1"/>
    </xf>
    <xf numFmtId="0" fontId="13" fillId="0" borderId="2" xfId="1" applyFont="1" applyBorder="1" applyAlignment="1">
      <alignment horizontal="center" shrinkToFit="1"/>
    </xf>
    <xf numFmtId="0" fontId="13" fillId="0" borderId="3" xfId="1" applyFont="1" applyBorder="1" applyAlignment="1">
      <alignment horizontal="center" shrinkToFit="1"/>
    </xf>
    <xf numFmtId="182" fontId="5" fillId="0" borderId="53" xfId="1" applyNumberFormat="1" applyFont="1" applyBorder="1" applyAlignment="1">
      <alignment shrinkToFit="1"/>
    </xf>
    <xf numFmtId="182" fontId="5" fillId="0" borderId="54" xfId="1" applyNumberFormat="1" applyFont="1" applyBorder="1" applyAlignment="1">
      <alignment shrinkToFit="1"/>
    </xf>
    <xf numFmtId="182" fontId="18" fillId="0" borderId="54" xfId="1" applyNumberFormat="1" applyFont="1" applyBorder="1" applyAlignment="1">
      <alignment shrinkToFit="1"/>
    </xf>
    <xf numFmtId="0" fontId="14" fillId="0" borderId="32" xfId="1" applyFont="1" applyBorder="1" applyAlignment="1">
      <alignment horizontal="center"/>
    </xf>
    <xf numFmtId="182" fontId="5" fillId="0" borderId="50" xfId="1" applyNumberFormat="1" applyFont="1" applyBorder="1" applyAlignment="1">
      <alignment horizontal="right" shrinkToFit="1"/>
    </xf>
    <xf numFmtId="182" fontId="5" fillId="0" borderId="51" xfId="1" applyNumberFormat="1" applyFont="1" applyBorder="1" applyAlignment="1">
      <alignment horizontal="right" shrinkToFit="1"/>
    </xf>
    <xf numFmtId="182" fontId="18" fillId="0" borderId="44" xfId="1" applyNumberFormat="1" applyFont="1" applyBorder="1" applyAlignment="1">
      <alignment shrinkToFit="1"/>
    </xf>
    <xf numFmtId="0" fontId="17" fillId="0" borderId="23" xfId="1" applyFont="1" applyBorder="1" applyAlignment="1">
      <alignment horizontal="center" vertical="top" shrinkToFit="1"/>
    </xf>
    <xf numFmtId="0" fontId="17" fillId="0" borderId="0" xfId="1" applyFont="1" applyAlignment="1">
      <alignment horizontal="center" vertical="top" shrinkToFit="1"/>
    </xf>
    <xf numFmtId="0" fontId="17" fillId="0" borderId="24" xfId="1" applyFont="1" applyBorder="1" applyAlignment="1">
      <alignment horizontal="center" vertical="top" shrinkToFit="1"/>
    </xf>
    <xf numFmtId="49" fontId="21" fillId="0" borderId="0" xfId="3" applyNumberFormat="1" applyFont="1">
      <alignment vertical="center"/>
    </xf>
    <xf numFmtId="0" fontId="22" fillId="0" borderId="0" xfId="3" applyFont="1" applyAlignment="1">
      <alignment vertical="center" shrinkToFit="1"/>
    </xf>
    <xf numFmtId="49" fontId="23" fillId="0" borderId="0" xfId="3" applyNumberFormat="1" applyFont="1" applyAlignment="1">
      <alignment horizontal="center" vertical="center" shrinkToFit="1"/>
    </xf>
    <xf numFmtId="49" fontId="20" fillId="2" borderId="34" xfId="3" applyNumberFormat="1" applyFill="1" applyBorder="1" applyAlignment="1">
      <alignment horizontal="center" vertical="center" shrinkToFit="1"/>
    </xf>
    <xf numFmtId="0" fontId="20" fillId="0" borderId="34" xfId="3" applyBorder="1" applyAlignment="1">
      <alignment vertical="center" shrinkToFit="1"/>
    </xf>
    <xf numFmtId="0" fontId="20" fillId="0" borderId="34" xfId="3" applyBorder="1" applyAlignment="1">
      <alignment horizontal="left" vertical="center" shrinkToFit="1"/>
    </xf>
    <xf numFmtId="0" fontId="20" fillId="2" borderId="34" xfId="3" applyFill="1" applyBorder="1" applyAlignment="1">
      <alignment horizontal="center" vertical="center" shrinkToFit="1"/>
    </xf>
    <xf numFmtId="184" fontId="20" fillId="0" borderId="34" xfId="3" applyNumberFormat="1" applyBorder="1" applyAlignment="1">
      <alignment horizontal="center" vertical="center" shrinkToFit="1"/>
    </xf>
    <xf numFmtId="0" fontId="22" fillId="0" borderId="0" xfId="3" applyFont="1" applyAlignment="1">
      <alignment horizontal="center" vertical="center" shrinkToFit="1"/>
    </xf>
    <xf numFmtId="49" fontId="22" fillId="0" borderId="0" xfId="3" applyNumberFormat="1" applyFont="1" applyAlignment="1">
      <alignment horizontal="center" vertical="center" shrinkToFit="1"/>
    </xf>
    <xf numFmtId="188" fontId="22" fillId="0" borderId="0" xfId="3" applyNumberFormat="1" applyFont="1" applyAlignment="1">
      <alignment horizontal="center" vertical="center" shrinkToFit="1"/>
    </xf>
    <xf numFmtId="188" fontId="22" fillId="0" borderId="0" xfId="3" applyNumberFormat="1" applyFont="1" applyAlignment="1">
      <alignment vertical="center" shrinkToFit="1"/>
    </xf>
    <xf numFmtId="49" fontId="20" fillId="2" borderId="55" xfId="3" applyNumberFormat="1" applyFill="1" applyBorder="1" applyAlignment="1">
      <alignment horizontal="center" vertical="center" shrinkToFit="1"/>
    </xf>
    <xf numFmtId="0" fontId="20" fillId="0" borderId="55" xfId="3" applyBorder="1" applyAlignment="1">
      <alignment vertical="center" shrinkToFit="1"/>
    </xf>
    <xf numFmtId="0" fontId="20" fillId="0" borderId="55" xfId="3" applyBorder="1" applyAlignment="1">
      <alignment horizontal="left" vertical="center" shrinkToFit="1"/>
    </xf>
    <xf numFmtId="0" fontId="20" fillId="2" borderId="55" xfId="3" applyFill="1" applyBorder="1" applyAlignment="1">
      <alignment horizontal="center" vertical="center" shrinkToFit="1"/>
    </xf>
    <xf numFmtId="0" fontId="20" fillId="0" borderId="55" xfId="3" applyBorder="1" applyAlignment="1">
      <alignment horizontal="center" vertical="center" shrinkToFit="1"/>
    </xf>
    <xf numFmtId="49" fontId="22" fillId="0" borderId="34" xfId="3" applyNumberFormat="1" applyFont="1" applyBorder="1" applyAlignment="1">
      <alignment horizontal="center" vertical="center" shrinkToFit="1"/>
    </xf>
    <xf numFmtId="0" fontId="22" fillId="0" borderId="34" xfId="3" applyFont="1" applyBorder="1" applyAlignment="1">
      <alignment vertical="center" shrinkToFit="1"/>
    </xf>
    <xf numFmtId="0" fontId="24" fillId="0" borderId="34" xfId="4" applyBorder="1" applyAlignment="1">
      <alignment vertical="center" shrinkToFit="1"/>
    </xf>
    <xf numFmtId="188" fontId="22" fillId="0" borderId="34" xfId="3" applyNumberFormat="1" applyFont="1" applyBorder="1" applyAlignment="1">
      <alignment vertical="center" shrinkToFit="1"/>
    </xf>
    <xf numFmtId="188" fontId="25" fillId="0" borderId="34" xfId="3" applyNumberFormat="1" applyFont="1" applyBorder="1" applyAlignment="1">
      <alignment vertical="center" shrinkToFit="1"/>
    </xf>
    <xf numFmtId="49" fontId="22" fillId="3" borderId="34" xfId="3" applyNumberFormat="1" applyFont="1" applyFill="1" applyBorder="1" applyAlignment="1">
      <alignment horizontal="center" vertical="center" wrapText="1" shrinkToFit="1"/>
    </xf>
    <xf numFmtId="0" fontId="22" fillId="3" borderId="34" xfId="3" applyFont="1" applyFill="1" applyBorder="1" applyAlignment="1">
      <alignment horizontal="center" vertical="center" shrinkToFit="1"/>
    </xf>
    <xf numFmtId="188" fontId="22" fillId="3" borderId="34" xfId="3" applyNumberFormat="1" applyFont="1" applyFill="1" applyBorder="1" applyAlignment="1">
      <alignment horizontal="center" vertical="center" shrinkToFit="1"/>
    </xf>
    <xf numFmtId="188" fontId="25" fillId="3" borderId="34" xfId="3" applyNumberFormat="1" applyFont="1" applyFill="1" applyBorder="1" applyAlignment="1">
      <alignment horizontal="center" vertical="center" shrinkToFit="1"/>
    </xf>
    <xf numFmtId="49" fontId="22" fillId="3" borderId="34" xfId="3" applyNumberFormat="1" applyFont="1" applyFill="1" applyBorder="1" applyAlignment="1">
      <alignment horizontal="center" vertical="center" shrinkToFit="1"/>
    </xf>
    <xf numFmtId="188" fontId="22" fillId="3" borderId="34" xfId="3" applyNumberFormat="1" applyFont="1" applyFill="1" applyBorder="1" applyAlignment="1">
      <alignment horizontal="center" vertical="center" shrinkToFit="1"/>
    </xf>
    <xf numFmtId="188" fontId="25" fillId="3" borderId="34" xfId="3" applyNumberFormat="1" applyFont="1" applyFill="1" applyBorder="1" applyAlignment="1">
      <alignment horizontal="center" vertical="center" shrinkToFit="1"/>
    </xf>
    <xf numFmtId="183" fontId="20" fillId="0" borderId="34" xfId="3" applyNumberFormat="1" applyBorder="1" applyAlignment="1">
      <alignment horizontal="center" vertical="center" shrinkToFit="1"/>
    </xf>
    <xf numFmtId="188" fontId="20" fillId="0" borderId="55" xfId="3" applyNumberFormat="1" applyBorder="1" applyAlignment="1">
      <alignment horizontal="center" vertical="center" shrinkToFit="1"/>
    </xf>
    <xf numFmtId="183" fontId="9" fillId="0" borderId="4" xfId="1" applyNumberFormat="1" applyFont="1" applyBorder="1" applyAlignment="1">
      <alignment horizontal="right" vertical="center" shrinkToFit="1"/>
    </xf>
  </cellXfs>
  <cellStyles count="5">
    <cellStyle name="ハイパーリンク" xfId="4" builtinId="8"/>
    <cellStyle name="桁区切り 2" xfId="2"/>
    <cellStyle name="標準" xfId="0" builtinId="0"/>
    <cellStyle name="標準 2" xfId="1"/>
    <cellStyle name="標準 3" xfId="3"/>
  </cellStyles>
  <dxfs count="222">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E6E6"/>
        </patternFill>
      </fill>
    </dxf>
    <dxf>
      <fill>
        <patternFill>
          <bgColor rgb="FFFFDBD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m/&#12510;&#12473;&#12479;/&#12510;&#12473;&#12479;/&#37096;&#25968;&#34920;&#65434;&#65394;&#65393;&#65395;&#65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68"/>
  <sheetViews>
    <sheetView showZeros="0" tabSelected="1" workbookViewId="0">
      <selection activeCell="L3" sqref="L3:N3"/>
    </sheetView>
  </sheetViews>
  <sheetFormatPr defaultColWidth="6.5546875" defaultRowHeight="15.75" x14ac:dyDescent="0.25"/>
  <cols>
    <col min="1" max="1" width="6.88671875" style="210" customWidth="1"/>
    <col min="2" max="3" width="5" style="202" hidden="1" customWidth="1"/>
    <col min="4" max="4" width="14.77734375" style="202" customWidth="1"/>
    <col min="5" max="6" width="8" style="202" customWidth="1"/>
    <col min="7" max="74" width="6.5546875" style="202"/>
    <col min="75" max="75" width="6.5546875" style="202" customWidth="1"/>
    <col min="76" max="16384" width="6.5546875" style="202"/>
  </cols>
  <sheetData>
    <row r="1" spans="1:17" ht="18.75" customHeight="1" x14ac:dyDescent="0.25">
      <c r="A1" s="201" t="s">
        <v>281</v>
      </c>
    </row>
    <row r="2" spans="1:17" ht="6" customHeight="1" x14ac:dyDescent="0.25">
      <c r="A2" s="203"/>
    </row>
    <row r="3" spans="1:17" ht="19.5" customHeight="1" x14ac:dyDescent="0.25">
      <c r="A3" s="204" t="s">
        <v>282</v>
      </c>
      <c r="B3" s="205"/>
      <c r="C3" s="205"/>
      <c r="D3" s="206"/>
      <c r="E3" s="206"/>
      <c r="F3" s="206"/>
      <c r="G3" s="207" t="s">
        <v>2</v>
      </c>
      <c r="H3" s="206"/>
      <c r="I3" s="206"/>
      <c r="J3" s="206"/>
      <c r="K3" s="207" t="s">
        <v>283</v>
      </c>
      <c r="L3" s="230"/>
      <c r="M3" s="208"/>
      <c r="N3" s="208"/>
    </row>
    <row r="4" spans="1:17" ht="19.5" customHeight="1" x14ac:dyDescent="0.25">
      <c r="A4" s="213" t="s">
        <v>284</v>
      </c>
      <c r="B4" s="214"/>
      <c r="C4" s="214"/>
      <c r="D4" s="215"/>
      <c r="E4" s="215"/>
      <c r="F4" s="215"/>
      <c r="G4" s="216" t="s">
        <v>6</v>
      </c>
      <c r="H4" s="217"/>
      <c r="I4" s="217"/>
      <c r="J4" s="217"/>
      <c r="K4" s="216" t="s">
        <v>3</v>
      </c>
      <c r="L4" s="231">
        <f>F36</f>
        <v>0</v>
      </c>
      <c r="M4" s="217"/>
      <c r="N4" s="217"/>
    </row>
    <row r="5" spans="1:17" s="209" customFormat="1" ht="13.5" customHeight="1" x14ac:dyDescent="0.25">
      <c r="A5" s="223" t="s">
        <v>285</v>
      </c>
      <c r="B5" s="224" t="s">
        <v>286</v>
      </c>
      <c r="C5" s="224" t="s">
        <v>287</v>
      </c>
      <c r="D5" s="224" t="s">
        <v>288</v>
      </c>
      <c r="E5" s="225" t="s">
        <v>289</v>
      </c>
      <c r="F5" s="226"/>
      <c r="G5" s="225" t="s">
        <v>292</v>
      </c>
      <c r="H5" s="226"/>
      <c r="I5" s="225" t="s">
        <v>295</v>
      </c>
      <c r="J5" s="226"/>
      <c r="K5" s="225" t="s">
        <v>296</v>
      </c>
      <c r="L5" s="226"/>
      <c r="M5" s="225" t="s">
        <v>297</v>
      </c>
      <c r="N5" s="226"/>
      <c r="O5" s="225" t="s">
        <v>298</v>
      </c>
      <c r="P5" s="226"/>
      <c r="Q5" s="211"/>
    </row>
    <row r="6" spans="1:17" s="209" customFormat="1" ht="13.5" customHeight="1" x14ac:dyDescent="0.25">
      <c r="A6" s="227"/>
      <c r="B6" s="224"/>
      <c r="C6" s="224"/>
      <c r="D6" s="224"/>
      <c r="E6" s="228" t="s">
        <v>290</v>
      </c>
      <c r="F6" s="229" t="s">
        <v>291</v>
      </c>
      <c r="G6" s="228" t="s">
        <v>293</v>
      </c>
      <c r="H6" s="229" t="s">
        <v>294</v>
      </c>
      <c r="I6" s="228" t="s">
        <v>293</v>
      </c>
      <c r="J6" s="229" t="s">
        <v>294</v>
      </c>
      <c r="K6" s="228" t="s">
        <v>293</v>
      </c>
      <c r="L6" s="229" t="s">
        <v>294</v>
      </c>
      <c r="M6" s="228" t="s">
        <v>293</v>
      </c>
      <c r="N6" s="229" t="s">
        <v>294</v>
      </c>
      <c r="O6" s="228" t="s">
        <v>293</v>
      </c>
      <c r="P6" s="229" t="s">
        <v>294</v>
      </c>
      <c r="Q6" s="211"/>
    </row>
    <row r="7" spans="1:17" ht="13.5" customHeight="1" x14ac:dyDescent="0.25">
      <c r="A7" s="218" t="s">
        <v>299</v>
      </c>
      <c r="B7" s="219">
        <v>1</v>
      </c>
      <c r="C7" s="219">
        <v>1</v>
      </c>
      <c r="D7" s="220" t="s">
        <v>300</v>
      </c>
      <c r="E7" s="221">
        <f>SUMIF(G6:P6,E6,G7:P7)</f>
        <v>115000</v>
      </c>
      <c r="F7" s="222">
        <f>SUMIF(G6:P6,F6,G7:P7)</f>
        <v>0</v>
      </c>
      <c r="G7" s="221">
        <f>'1'!H42+'1'!J42</f>
        <v>37250</v>
      </c>
      <c r="H7" s="222">
        <f>'1'!I42+'1'!K42</f>
        <v>0</v>
      </c>
      <c r="I7" s="221">
        <f>'1'!Q42+'1'!S42</f>
        <v>17350</v>
      </c>
      <c r="J7" s="222">
        <f>'1'!R42+'1'!T42</f>
        <v>0</v>
      </c>
      <c r="K7" s="221">
        <f>'1'!X42+'1'!Z42</f>
        <v>2750</v>
      </c>
      <c r="L7" s="222">
        <f>'1'!Y42+'1'!AA42</f>
        <v>0</v>
      </c>
      <c r="M7" s="221">
        <f>'1'!AE42+'1'!AG42</f>
        <v>200</v>
      </c>
      <c r="N7" s="222">
        <f>'1'!AF42+'1'!AH42</f>
        <v>0</v>
      </c>
      <c r="O7" s="221">
        <f>'1'!AL42+'1'!AN42</f>
        <v>57450</v>
      </c>
      <c r="P7" s="222">
        <f>'1'!AM42+'1'!AO42</f>
        <v>0</v>
      </c>
      <c r="Q7" s="212"/>
    </row>
    <row r="8" spans="1:17" ht="13.5" customHeight="1" x14ac:dyDescent="0.25">
      <c r="A8" s="218" t="s">
        <v>299</v>
      </c>
      <c r="B8" s="219">
        <v>1</v>
      </c>
      <c r="C8" s="219">
        <v>10</v>
      </c>
      <c r="D8" s="220" t="s">
        <v>301</v>
      </c>
      <c r="E8" s="221">
        <f>SUMIF(G6:P6,E6,G8:P8)</f>
        <v>11750</v>
      </c>
      <c r="F8" s="222">
        <f>SUMIF(G6:P6,F6,G8:P8)</f>
        <v>0</v>
      </c>
      <c r="G8" s="221">
        <f>'1'!L42</f>
        <v>11750</v>
      </c>
      <c r="H8" s="222">
        <f>'1'!M42</f>
        <v>0</v>
      </c>
      <c r="I8" s="221"/>
      <c r="J8" s="222"/>
      <c r="K8" s="221"/>
      <c r="L8" s="222"/>
      <c r="M8" s="221"/>
      <c r="N8" s="222"/>
      <c r="O8" s="221"/>
      <c r="P8" s="222"/>
      <c r="Q8" s="212"/>
    </row>
    <row r="9" spans="1:17" ht="13.5" customHeight="1" x14ac:dyDescent="0.25">
      <c r="A9" s="218" t="s">
        <v>302</v>
      </c>
      <c r="B9" s="219">
        <v>1</v>
      </c>
      <c r="C9" s="219">
        <v>1</v>
      </c>
      <c r="D9" s="220" t="s">
        <v>303</v>
      </c>
      <c r="E9" s="221">
        <f>SUMIF(G6:P6,E6,G9:P9)</f>
        <v>66400</v>
      </c>
      <c r="F9" s="222">
        <f>SUMIF(G6:P6,F6,G9:P9)</f>
        <v>0</v>
      </c>
      <c r="G9" s="221">
        <f>'2'!H20+'2'!J20</f>
        <v>17350</v>
      </c>
      <c r="H9" s="222">
        <f>'2'!I20+'2'!K20</f>
        <v>0</v>
      </c>
      <c r="I9" s="221">
        <f>'2'!Q20+'2'!S20</f>
        <v>10650</v>
      </c>
      <c r="J9" s="222">
        <f>'2'!R20+'2'!T20</f>
        <v>0</v>
      </c>
      <c r="K9" s="221"/>
      <c r="L9" s="222"/>
      <c r="M9" s="221"/>
      <c r="N9" s="222"/>
      <c r="O9" s="221">
        <f>'2'!AE20+'2'!AG20</f>
        <v>38400</v>
      </c>
      <c r="P9" s="222">
        <f>'2'!AF20+'2'!AH20</f>
        <v>0</v>
      </c>
      <c r="Q9" s="212"/>
    </row>
    <row r="10" spans="1:17" ht="13.5" customHeight="1" x14ac:dyDescent="0.25">
      <c r="A10" s="218" t="s">
        <v>304</v>
      </c>
      <c r="B10" s="219">
        <v>1</v>
      </c>
      <c r="C10" s="219">
        <v>1</v>
      </c>
      <c r="D10" s="220" t="s">
        <v>305</v>
      </c>
      <c r="E10" s="221">
        <f>SUMIF(G6:P6,E6,G10:P10)</f>
        <v>17650</v>
      </c>
      <c r="F10" s="222">
        <f>SUMIF(G6:P6,F6,G10:P10)</f>
        <v>0</v>
      </c>
      <c r="G10" s="221">
        <f>'2'!H28+'2'!J28</f>
        <v>5300</v>
      </c>
      <c r="H10" s="222">
        <f>'2'!I28+'2'!K28</f>
        <v>0</v>
      </c>
      <c r="I10" s="221">
        <f>'2'!Q28+'2'!S28</f>
        <v>2750</v>
      </c>
      <c r="J10" s="222">
        <f>'2'!R28+'2'!T28</f>
        <v>0</v>
      </c>
      <c r="K10" s="221"/>
      <c r="L10" s="222"/>
      <c r="M10" s="221"/>
      <c r="N10" s="222"/>
      <c r="O10" s="221">
        <f>'2'!AE28+'2'!AG28</f>
        <v>9600</v>
      </c>
      <c r="P10" s="222">
        <f>'2'!AF28+'2'!AH28</f>
        <v>0</v>
      </c>
      <c r="Q10" s="212"/>
    </row>
    <row r="11" spans="1:17" ht="13.5" customHeight="1" x14ac:dyDescent="0.25">
      <c r="A11" s="218" t="s">
        <v>306</v>
      </c>
      <c r="B11" s="219">
        <v>1</v>
      </c>
      <c r="C11" s="219">
        <v>1</v>
      </c>
      <c r="D11" s="220" t="s">
        <v>307</v>
      </c>
      <c r="E11" s="221">
        <f>SUMIF(G6:P6,E6,G11:P11)</f>
        <v>18150</v>
      </c>
      <c r="F11" s="222">
        <f>SUMIF(G6:P6,F6,G11:P11)</f>
        <v>0</v>
      </c>
      <c r="G11" s="221">
        <f>'2'!H35+'2'!J35</f>
        <v>3900</v>
      </c>
      <c r="H11" s="222">
        <f>'2'!I35+'2'!K35</f>
        <v>0</v>
      </c>
      <c r="I11" s="221">
        <f>'2'!Q35+'2'!S35</f>
        <v>950</v>
      </c>
      <c r="J11" s="222">
        <f>'2'!R35+'2'!T35</f>
        <v>0</v>
      </c>
      <c r="K11" s="221">
        <f>'2'!X35+'2'!Z35</f>
        <v>950</v>
      </c>
      <c r="L11" s="222">
        <f>'2'!Y35+'2'!AA35</f>
        <v>0</v>
      </c>
      <c r="M11" s="221"/>
      <c r="N11" s="222"/>
      <c r="O11" s="221">
        <f>'2'!AE35+'2'!AG35</f>
        <v>12350</v>
      </c>
      <c r="P11" s="222">
        <f>'2'!AF35+'2'!AH35</f>
        <v>0</v>
      </c>
      <c r="Q11" s="212"/>
    </row>
    <row r="12" spans="1:17" ht="13.5" customHeight="1" x14ac:dyDescent="0.25">
      <c r="A12" s="218" t="s">
        <v>308</v>
      </c>
      <c r="B12" s="219">
        <v>1</v>
      </c>
      <c r="C12" s="219">
        <v>1</v>
      </c>
      <c r="D12" s="220" t="s">
        <v>309</v>
      </c>
      <c r="E12" s="221">
        <f>SUMIF(G6:P6,E6,G12:P12)</f>
        <v>9500</v>
      </c>
      <c r="F12" s="222">
        <f>SUMIF(G6:P6,F6,G12:P12)</f>
        <v>0</v>
      </c>
      <c r="G12" s="221">
        <f>'2'!H42+'2'!J42</f>
        <v>1750</v>
      </c>
      <c r="H12" s="222">
        <f>'2'!I42+'2'!K42</f>
        <v>0</v>
      </c>
      <c r="I12" s="221">
        <f>'2'!Q42+'2'!S42</f>
        <v>1250</v>
      </c>
      <c r="J12" s="222">
        <f>'2'!R42+'2'!T42</f>
        <v>0</v>
      </c>
      <c r="K12" s="221"/>
      <c r="L12" s="222"/>
      <c r="M12" s="221"/>
      <c r="N12" s="222"/>
      <c r="O12" s="221">
        <f>'2'!AE42+'2'!AG42</f>
        <v>6500</v>
      </c>
      <c r="P12" s="222">
        <f>'2'!AF42+'2'!AH42</f>
        <v>0</v>
      </c>
      <c r="Q12" s="212"/>
    </row>
    <row r="13" spans="1:17" ht="13.5" customHeight="1" x14ac:dyDescent="0.25">
      <c r="A13" s="218" t="s">
        <v>302</v>
      </c>
      <c r="B13" s="219">
        <v>1</v>
      </c>
      <c r="C13" s="219">
        <v>10</v>
      </c>
      <c r="D13" s="220" t="s">
        <v>310</v>
      </c>
      <c r="E13" s="221">
        <f>SUMIF(G6:P6,E6,G13:P13)</f>
        <v>7200</v>
      </c>
      <c r="F13" s="222">
        <f>SUMIF(G6:P6,F6,G13:P13)</f>
        <v>0</v>
      </c>
      <c r="G13" s="221">
        <f>'2'!L20</f>
        <v>7200</v>
      </c>
      <c r="H13" s="222">
        <f>'2'!M20</f>
        <v>0</v>
      </c>
      <c r="I13" s="221"/>
      <c r="J13" s="222"/>
      <c r="K13" s="221"/>
      <c r="L13" s="222"/>
      <c r="M13" s="221"/>
      <c r="N13" s="222"/>
      <c r="O13" s="221"/>
      <c r="P13" s="222"/>
      <c r="Q13" s="212"/>
    </row>
    <row r="14" spans="1:17" ht="13.5" customHeight="1" x14ac:dyDescent="0.25">
      <c r="A14" s="218" t="s">
        <v>304</v>
      </c>
      <c r="B14" s="219">
        <v>1</v>
      </c>
      <c r="C14" s="219">
        <v>10</v>
      </c>
      <c r="D14" s="220" t="s">
        <v>311</v>
      </c>
      <c r="E14" s="221">
        <f>SUMIF(G6:P6,E6,G14:P14)</f>
        <v>2300</v>
      </c>
      <c r="F14" s="222">
        <f>SUMIF(G6:P6,F6,G14:P14)</f>
        <v>0</v>
      </c>
      <c r="G14" s="221">
        <f>'2'!L28</f>
        <v>2300</v>
      </c>
      <c r="H14" s="222">
        <f>'2'!M28</f>
        <v>0</v>
      </c>
      <c r="I14" s="221"/>
      <c r="J14" s="222"/>
      <c r="K14" s="221"/>
      <c r="L14" s="222"/>
      <c r="M14" s="221"/>
      <c r="N14" s="222"/>
      <c r="O14" s="221"/>
      <c r="P14" s="222"/>
      <c r="Q14" s="212"/>
    </row>
    <row r="15" spans="1:17" ht="13.5" customHeight="1" x14ac:dyDescent="0.25">
      <c r="A15" s="218" t="s">
        <v>306</v>
      </c>
      <c r="B15" s="219">
        <v>1</v>
      </c>
      <c r="C15" s="219">
        <v>10</v>
      </c>
      <c r="D15" s="220" t="s">
        <v>312</v>
      </c>
      <c r="E15" s="221">
        <f>SUMIF(G6:P6,E6,G15:P15)</f>
        <v>1850</v>
      </c>
      <c r="F15" s="222">
        <f>SUMIF(G6:P6,F6,G15:P15)</f>
        <v>0</v>
      </c>
      <c r="G15" s="221">
        <f>'2'!L35</f>
        <v>1850</v>
      </c>
      <c r="H15" s="222">
        <f>'2'!M35</f>
        <v>0</v>
      </c>
      <c r="I15" s="221"/>
      <c r="J15" s="222"/>
      <c r="K15" s="221"/>
      <c r="L15" s="222"/>
      <c r="M15" s="221"/>
      <c r="N15" s="222"/>
      <c r="O15" s="221"/>
      <c r="P15" s="222"/>
      <c r="Q15" s="212"/>
    </row>
    <row r="16" spans="1:17" ht="13.5" customHeight="1" x14ac:dyDescent="0.25">
      <c r="A16" s="218" t="s">
        <v>308</v>
      </c>
      <c r="B16" s="219">
        <v>1</v>
      </c>
      <c r="C16" s="219">
        <v>10</v>
      </c>
      <c r="D16" s="220" t="s">
        <v>313</v>
      </c>
      <c r="E16" s="221">
        <f>SUMIF(G6:P6,E6,G16:P16)</f>
        <v>900</v>
      </c>
      <c r="F16" s="222">
        <f>SUMIF(G6:P6,F6,G16:P16)</f>
        <v>0</v>
      </c>
      <c r="G16" s="221">
        <f>'2'!L42</f>
        <v>900</v>
      </c>
      <c r="H16" s="222">
        <f>'2'!M42</f>
        <v>0</v>
      </c>
      <c r="I16" s="221"/>
      <c r="J16" s="222"/>
      <c r="K16" s="221"/>
      <c r="L16" s="222"/>
      <c r="M16" s="221"/>
      <c r="N16" s="222"/>
      <c r="O16" s="221"/>
      <c r="P16" s="222"/>
      <c r="Q16" s="212"/>
    </row>
    <row r="17" spans="1:17" ht="13.5" customHeight="1" x14ac:dyDescent="0.25">
      <c r="A17" s="218" t="s">
        <v>314</v>
      </c>
      <c r="B17" s="219">
        <v>1</v>
      </c>
      <c r="C17" s="219">
        <v>1</v>
      </c>
      <c r="D17" s="220" t="s">
        <v>315</v>
      </c>
      <c r="E17" s="221">
        <f>SUMIF(G6:P6,E6,G17:P17)</f>
        <v>8300</v>
      </c>
      <c r="F17" s="222">
        <f>SUMIF(G6:P6,F6,G17:P17)</f>
        <v>0</v>
      </c>
      <c r="G17" s="221">
        <f>'3'!H12+'3'!J12</f>
        <v>1400</v>
      </c>
      <c r="H17" s="222">
        <f>'3'!I12+'3'!K12</f>
        <v>0</v>
      </c>
      <c r="I17" s="221"/>
      <c r="J17" s="222"/>
      <c r="K17" s="221"/>
      <c r="L17" s="222"/>
      <c r="M17" s="221"/>
      <c r="N17" s="222"/>
      <c r="O17" s="221">
        <f>'3'!AE12+'3'!AG12</f>
        <v>6900</v>
      </c>
      <c r="P17" s="222">
        <f>'3'!AF12+'3'!AH12</f>
        <v>0</v>
      </c>
      <c r="Q17" s="212"/>
    </row>
    <row r="18" spans="1:17" ht="13.5" customHeight="1" x14ac:dyDescent="0.25">
      <c r="A18" s="218" t="s">
        <v>316</v>
      </c>
      <c r="B18" s="219">
        <v>1</v>
      </c>
      <c r="C18" s="219">
        <v>1</v>
      </c>
      <c r="D18" s="220" t="s">
        <v>317</v>
      </c>
      <c r="E18" s="221">
        <f>SUMIF(G6:P6,E6,G18:P18)</f>
        <v>9800</v>
      </c>
      <c r="F18" s="222">
        <f>SUMIF(G6:P6,F6,G18:P18)</f>
        <v>0</v>
      </c>
      <c r="G18" s="221">
        <f>'3'!H18+'3'!J18</f>
        <v>1650</v>
      </c>
      <c r="H18" s="222">
        <f>'3'!I18+'3'!K18</f>
        <v>0</v>
      </c>
      <c r="I18" s="221">
        <f>'3'!Q18+'3'!S18</f>
        <v>800</v>
      </c>
      <c r="J18" s="222">
        <f>'3'!R18+'3'!T18</f>
        <v>0</v>
      </c>
      <c r="K18" s="221">
        <f>'3'!X18+'3'!Z18</f>
        <v>100</v>
      </c>
      <c r="L18" s="222">
        <f>'3'!Y18+'3'!AA18</f>
        <v>0</v>
      </c>
      <c r="M18" s="221"/>
      <c r="N18" s="222"/>
      <c r="O18" s="221">
        <f>'3'!AE18+'3'!AG18</f>
        <v>7250</v>
      </c>
      <c r="P18" s="222">
        <f>'3'!AF18+'3'!AH18</f>
        <v>0</v>
      </c>
      <c r="Q18" s="212"/>
    </row>
    <row r="19" spans="1:17" ht="13.5" customHeight="1" x14ac:dyDescent="0.25">
      <c r="A19" s="218" t="s">
        <v>318</v>
      </c>
      <c r="B19" s="219">
        <v>1</v>
      </c>
      <c r="C19" s="219">
        <v>1</v>
      </c>
      <c r="D19" s="220" t="s">
        <v>319</v>
      </c>
      <c r="E19" s="221">
        <f>SUMIF(G6:P6,E6,G19:P19)</f>
        <v>8800</v>
      </c>
      <c r="F19" s="222">
        <f>SUMIF(G6:P6,F6,G19:P19)</f>
        <v>0</v>
      </c>
      <c r="G19" s="221">
        <f>'3'!H24+'3'!J24</f>
        <v>1250</v>
      </c>
      <c r="H19" s="222">
        <f>'3'!I24+'3'!K24</f>
        <v>0</v>
      </c>
      <c r="I19" s="221">
        <f>'3'!Q24+'3'!S24</f>
        <v>1000</v>
      </c>
      <c r="J19" s="222">
        <f>'3'!R24+'3'!T24</f>
        <v>0</v>
      </c>
      <c r="K19" s="221"/>
      <c r="L19" s="222"/>
      <c r="M19" s="221"/>
      <c r="N19" s="222"/>
      <c r="O19" s="221">
        <f>'3'!AE24+'3'!AG24</f>
        <v>6550</v>
      </c>
      <c r="P19" s="222">
        <f>'3'!AF24+'3'!AH24</f>
        <v>0</v>
      </c>
      <c r="Q19" s="212"/>
    </row>
    <row r="20" spans="1:17" ht="13.5" customHeight="1" x14ac:dyDescent="0.25">
      <c r="A20" s="218" t="s">
        <v>320</v>
      </c>
      <c r="B20" s="219">
        <v>1</v>
      </c>
      <c r="C20" s="219">
        <v>1</v>
      </c>
      <c r="D20" s="220" t="s">
        <v>321</v>
      </c>
      <c r="E20" s="221">
        <f>SUMIF(G6:P6,E6,G20:P20)</f>
        <v>4550</v>
      </c>
      <c r="F20" s="222">
        <f>SUMIF(G6:P6,F6,G20:P20)</f>
        <v>0</v>
      </c>
      <c r="G20" s="221"/>
      <c r="H20" s="222"/>
      <c r="I20" s="221">
        <f>'3'!Q30+'3'!S30</f>
        <v>250</v>
      </c>
      <c r="J20" s="222">
        <f>'3'!R30+'3'!T30</f>
        <v>0</v>
      </c>
      <c r="K20" s="221"/>
      <c r="L20" s="222"/>
      <c r="M20" s="221"/>
      <c r="N20" s="222"/>
      <c r="O20" s="221">
        <f>'3'!AE30+'3'!AG30</f>
        <v>4300</v>
      </c>
      <c r="P20" s="222">
        <f>'3'!AF30+'3'!AH30</f>
        <v>0</v>
      </c>
      <c r="Q20" s="212"/>
    </row>
    <row r="21" spans="1:17" ht="13.5" customHeight="1" x14ac:dyDescent="0.25">
      <c r="A21" s="218" t="s">
        <v>322</v>
      </c>
      <c r="B21" s="219">
        <v>1</v>
      </c>
      <c r="C21" s="219">
        <v>1</v>
      </c>
      <c r="D21" s="220" t="s">
        <v>323</v>
      </c>
      <c r="E21" s="221">
        <f>SUMIF(G6:P6,E6,G21:P21)</f>
        <v>8300</v>
      </c>
      <c r="F21" s="222">
        <f>SUMIF(G6:P6,F6,G21:P21)</f>
        <v>0</v>
      </c>
      <c r="G21" s="221">
        <f>'3'!H42+'3'!J42</f>
        <v>1200</v>
      </c>
      <c r="H21" s="222">
        <f>'3'!I42+'3'!K42</f>
        <v>0</v>
      </c>
      <c r="I21" s="221">
        <f>'3'!Q42+'3'!S42</f>
        <v>950</v>
      </c>
      <c r="J21" s="222">
        <f>'3'!R42+'3'!T42</f>
        <v>0</v>
      </c>
      <c r="K21" s="221"/>
      <c r="L21" s="222"/>
      <c r="M21" s="221"/>
      <c r="N21" s="222"/>
      <c r="O21" s="221">
        <f>'3'!AE42+'3'!AG42</f>
        <v>6150</v>
      </c>
      <c r="P21" s="222">
        <f>'3'!AF42+'3'!AH42</f>
        <v>0</v>
      </c>
      <c r="Q21" s="212"/>
    </row>
    <row r="22" spans="1:17" ht="13.5" customHeight="1" x14ac:dyDescent="0.25">
      <c r="A22" s="218" t="s">
        <v>314</v>
      </c>
      <c r="B22" s="219">
        <v>1</v>
      </c>
      <c r="C22" s="219">
        <v>10</v>
      </c>
      <c r="D22" s="220" t="s">
        <v>324</v>
      </c>
      <c r="E22" s="221">
        <f>SUMIF(G6:P6,E6,G22:P22)</f>
        <v>650</v>
      </c>
      <c r="F22" s="222">
        <f>SUMIF(G6:P6,F6,G22:P22)</f>
        <v>0</v>
      </c>
      <c r="G22" s="221">
        <f>'3'!L12</f>
        <v>650</v>
      </c>
      <c r="H22" s="222">
        <f>'3'!M12</f>
        <v>0</v>
      </c>
      <c r="I22" s="221"/>
      <c r="J22" s="222"/>
      <c r="K22" s="221"/>
      <c r="L22" s="222"/>
      <c r="M22" s="221"/>
      <c r="N22" s="222"/>
      <c r="O22" s="221"/>
      <c r="P22" s="222"/>
      <c r="Q22" s="212"/>
    </row>
    <row r="23" spans="1:17" ht="13.5" customHeight="1" x14ac:dyDescent="0.25">
      <c r="A23" s="218" t="s">
        <v>316</v>
      </c>
      <c r="B23" s="219">
        <v>1</v>
      </c>
      <c r="C23" s="219">
        <v>10</v>
      </c>
      <c r="D23" s="220" t="s">
        <v>325</v>
      </c>
      <c r="E23" s="221">
        <f>SUMIF(G6:P6,E6,G23:P23)</f>
        <v>650</v>
      </c>
      <c r="F23" s="222">
        <f>SUMIF(G6:P6,F6,G23:P23)</f>
        <v>0</v>
      </c>
      <c r="G23" s="221">
        <f>'3'!L18</f>
        <v>650</v>
      </c>
      <c r="H23" s="222">
        <f>'3'!M18</f>
        <v>0</v>
      </c>
      <c r="I23" s="221"/>
      <c r="J23" s="222"/>
      <c r="K23" s="221"/>
      <c r="L23" s="222"/>
      <c r="M23" s="221"/>
      <c r="N23" s="222"/>
      <c r="O23" s="221"/>
      <c r="P23" s="222"/>
      <c r="Q23" s="212"/>
    </row>
    <row r="24" spans="1:17" ht="13.5" customHeight="1" x14ac:dyDescent="0.25">
      <c r="A24" s="218" t="s">
        <v>318</v>
      </c>
      <c r="B24" s="219">
        <v>1</v>
      </c>
      <c r="C24" s="219">
        <v>10</v>
      </c>
      <c r="D24" s="220" t="s">
        <v>326</v>
      </c>
      <c r="E24" s="221">
        <f>SUMIF(G6:P6,E6,G24:P24)</f>
        <v>1000</v>
      </c>
      <c r="F24" s="222">
        <f>SUMIF(G6:P6,F6,G24:P24)</f>
        <v>0</v>
      </c>
      <c r="G24" s="221">
        <f>'3'!L24</f>
        <v>1000</v>
      </c>
      <c r="H24" s="222">
        <f>'3'!M24</f>
        <v>0</v>
      </c>
      <c r="I24" s="221"/>
      <c r="J24" s="222"/>
      <c r="K24" s="221"/>
      <c r="L24" s="222"/>
      <c r="M24" s="221"/>
      <c r="N24" s="222"/>
      <c r="O24" s="221"/>
      <c r="P24" s="222"/>
      <c r="Q24" s="212"/>
    </row>
    <row r="25" spans="1:17" ht="13.5" customHeight="1" x14ac:dyDescent="0.25">
      <c r="A25" s="218" t="s">
        <v>322</v>
      </c>
      <c r="B25" s="219">
        <v>1</v>
      </c>
      <c r="C25" s="219">
        <v>10</v>
      </c>
      <c r="D25" s="220" t="s">
        <v>327</v>
      </c>
      <c r="E25" s="221">
        <f>SUMIF(G6:P6,E6,G25:P25)</f>
        <v>800</v>
      </c>
      <c r="F25" s="222">
        <f>SUMIF(G6:P6,F6,G25:P25)</f>
        <v>0</v>
      </c>
      <c r="G25" s="221">
        <f>'3'!L42</f>
        <v>800</v>
      </c>
      <c r="H25" s="222">
        <f>'3'!M42</f>
        <v>0</v>
      </c>
      <c r="I25" s="221"/>
      <c r="J25" s="222"/>
      <c r="K25" s="221"/>
      <c r="L25" s="222"/>
      <c r="M25" s="221"/>
      <c r="N25" s="222"/>
      <c r="O25" s="221"/>
      <c r="P25" s="222"/>
      <c r="Q25" s="212"/>
    </row>
    <row r="26" spans="1:17" ht="13.5" customHeight="1" x14ac:dyDescent="0.25">
      <c r="A26" s="218" t="s">
        <v>328</v>
      </c>
      <c r="B26" s="219">
        <v>1</v>
      </c>
      <c r="C26" s="219">
        <v>1</v>
      </c>
      <c r="D26" s="220" t="s">
        <v>329</v>
      </c>
      <c r="E26" s="221">
        <f>SUMIF(G6:P6,E6,G26:P26)</f>
        <v>15900</v>
      </c>
      <c r="F26" s="222">
        <f>SUMIF(G6:P6,F6,G26:P26)</f>
        <v>0</v>
      </c>
      <c r="G26" s="221">
        <f>'4'!H13+'4'!J13</f>
        <v>3900</v>
      </c>
      <c r="H26" s="222">
        <f>'4'!I13+'4'!K13</f>
        <v>0</v>
      </c>
      <c r="I26" s="221">
        <f>'4'!Q13+'4'!S13</f>
        <v>2950</v>
      </c>
      <c r="J26" s="222">
        <f>'4'!R13+'4'!T13</f>
        <v>0</v>
      </c>
      <c r="K26" s="221"/>
      <c r="L26" s="222"/>
      <c r="M26" s="221"/>
      <c r="N26" s="222"/>
      <c r="O26" s="221">
        <f>'4'!AE13+'4'!AG13</f>
        <v>9050</v>
      </c>
      <c r="P26" s="222">
        <f>'4'!AF13+'4'!AH13</f>
        <v>0</v>
      </c>
      <c r="Q26" s="212"/>
    </row>
    <row r="27" spans="1:17" ht="13.5" customHeight="1" x14ac:dyDescent="0.25">
      <c r="A27" s="218" t="s">
        <v>330</v>
      </c>
      <c r="B27" s="219">
        <v>1</v>
      </c>
      <c r="C27" s="219">
        <v>1</v>
      </c>
      <c r="D27" s="220" t="s">
        <v>331</v>
      </c>
      <c r="E27" s="221">
        <f>SUMIF(G6:P6,E6,G27:P27)</f>
        <v>8250</v>
      </c>
      <c r="F27" s="222">
        <f>SUMIF(G6:P6,F6,G27:P27)</f>
        <v>0</v>
      </c>
      <c r="G27" s="221">
        <f>'4'!H19+'4'!J19</f>
        <v>2850</v>
      </c>
      <c r="H27" s="222">
        <f>'4'!I19+'4'!K19</f>
        <v>0</v>
      </c>
      <c r="I27" s="221">
        <f>'4'!Q19+'4'!S19</f>
        <v>1050</v>
      </c>
      <c r="J27" s="222">
        <f>'4'!R19+'4'!T19</f>
        <v>0</v>
      </c>
      <c r="K27" s="221"/>
      <c r="L27" s="222"/>
      <c r="M27" s="221"/>
      <c r="N27" s="222"/>
      <c r="O27" s="221">
        <f>'4'!AE19+'4'!AG19</f>
        <v>4350</v>
      </c>
      <c r="P27" s="222">
        <f>'4'!AF19+'4'!AH19</f>
        <v>0</v>
      </c>
      <c r="Q27" s="212"/>
    </row>
    <row r="28" spans="1:17" ht="13.5" customHeight="1" x14ac:dyDescent="0.25">
      <c r="A28" s="218" t="s">
        <v>332</v>
      </c>
      <c r="B28" s="219">
        <v>1</v>
      </c>
      <c r="C28" s="219">
        <v>1</v>
      </c>
      <c r="D28" s="220" t="s">
        <v>333</v>
      </c>
      <c r="E28" s="221">
        <f>SUMIF(G6:P6,E6,G28:P28)</f>
        <v>16500</v>
      </c>
      <c r="F28" s="222">
        <f>SUMIF(G6:P6,F6,G28:P28)</f>
        <v>0</v>
      </c>
      <c r="G28" s="221">
        <f>'4'!H25+'4'!J25</f>
        <v>4550</v>
      </c>
      <c r="H28" s="222">
        <f>'4'!I25+'4'!K25</f>
        <v>0</v>
      </c>
      <c r="I28" s="221">
        <f>'4'!Q25+'4'!S25</f>
        <v>2800</v>
      </c>
      <c r="J28" s="222">
        <f>'4'!R25+'4'!T25</f>
        <v>0</v>
      </c>
      <c r="K28" s="221">
        <f>'4'!X25+'4'!Z25</f>
        <v>150</v>
      </c>
      <c r="L28" s="222">
        <f>'4'!Y25+'4'!AA25</f>
        <v>0</v>
      </c>
      <c r="M28" s="221"/>
      <c r="N28" s="222"/>
      <c r="O28" s="221">
        <f>'4'!AE25+'4'!AG25</f>
        <v>9000</v>
      </c>
      <c r="P28" s="222">
        <f>'4'!AF25+'4'!AH25</f>
        <v>0</v>
      </c>
      <c r="Q28" s="212"/>
    </row>
    <row r="29" spans="1:17" ht="13.5" customHeight="1" x14ac:dyDescent="0.25">
      <c r="A29" s="218" t="s">
        <v>334</v>
      </c>
      <c r="B29" s="219">
        <v>1</v>
      </c>
      <c r="C29" s="219">
        <v>1</v>
      </c>
      <c r="D29" s="220" t="s">
        <v>335</v>
      </c>
      <c r="E29" s="221">
        <f>SUMIF(G6:P6,E6,G29:P29)</f>
        <v>3600</v>
      </c>
      <c r="F29" s="222">
        <f>SUMIF(G6:P6,F6,G29:P29)</f>
        <v>0</v>
      </c>
      <c r="G29" s="221">
        <f>'4'!H32+'4'!J32</f>
        <v>350</v>
      </c>
      <c r="H29" s="222">
        <f>'4'!I32+'4'!K32</f>
        <v>0</v>
      </c>
      <c r="I29" s="221"/>
      <c r="J29" s="222"/>
      <c r="K29" s="221"/>
      <c r="L29" s="222"/>
      <c r="M29" s="221"/>
      <c r="N29" s="222"/>
      <c r="O29" s="221">
        <f>'4'!AE32+'4'!AG32</f>
        <v>3250</v>
      </c>
      <c r="P29" s="222">
        <f>'4'!AF32+'4'!AH32</f>
        <v>0</v>
      </c>
      <c r="Q29" s="212"/>
    </row>
    <row r="30" spans="1:17" ht="13.5" customHeight="1" x14ac:dyDescent="0.25">
      <c r="A30" s="218" t="s">
        <v>336</v>
      </c>
      <c r="B30" s="219">
        <v>1</v>
      </c>
      <c r="C30" s="219">
        <v>1</v>
      </c>
      <c r="D30" s="220" t="s">
        <v>337</v>
      </c>
      <c r="E30" s="221">
        <f>SUMIF(G6:P6,E6,G30:P30)</f>
        <v>9050</v>
      </c>
      <c r="F30" s="222">
        <f>SUMIF(G6:P6,F6,G30:P30)</f>
        <v>0</v>
      </c>
      <c r="G30" s="221">
        <f>'4'!H42+'4'!J42</f>
        <v>1400</v>
      </c>
      <c r="H30" s="222">
        <f>'4'!I42+'4'!K42</f>
        <v>0</v>
      </c>
      <c r="I30" s="221">
        <f>'4'!Q42+'4'!S42</f>
        <v>450</v>
      </c>
      <c r="J30" s="222">
        <f>'4'!R42+'4'!T42</f>
        <v>0</v>
      </c>
      <c r="K30" s="221"/>
      <c r="L30" s="222"/>
      <c r="M30" s="221"/>
      <c r="N30" s="222"/>
      <c r="O30" s="221">
        <f>'4'!AE42+'4'!AG42</f>
        <v>7200</v>
      </c>
      <c r="P30" s="222">
        <f>'4'!AF42+'4'!AH42</f>
        <v>0</v>
      </c>
      <c r="Q30" s="212"/>
    </row>
    <row r="31" spans="1:17" ht="13.5" customHeight="1" x14ac:dyDescent="0.25">
      <c r="A31" s="218" t="s">
        <v>328</v>
      </c>
      <c r="B31" s="219">
        <v>1</v>
      </c>
      <c r="C31" s="219">
        <v>10</v>
      </c>
      <c r="D31" s="220" t="s">
        <v>338</v>
      </c>
      <c r="E31" s="221">
        <f>SUMIF(G6:P6,E6,G31:P31)</f>
        <v>1100</v>
      </c>
      <c r="F31" s="222">
        <f>SUMIF(G6:P6,F6,G31:P31)</f>
        <v>0</v>
      </c>
      <c r="G31" s="221">
        <f>'4'!L13</f>
        <v>1100</v>
      </c>
      <c r="H31" s="222">
        <f>'4'!M13</f>
        <v>0</v>
      </c>
      <c r="I31" s="221"/>
      <c r="J31" s="222"/>
      <c r="K31" s="221"/>
      <c r="L31" s="222"/>
      <c r="M31" s="221"/>
      <c r="N31" s="222"/>
      <c r="O31" s="221"/>
      <c r="P31" s="222"/>
      <c r="Q31" s="212"/>
    </row>
    <row r="32" spans="1:17" ht="13.5" customHeight="1" x14ac:dyDescent="0.25">
      <c r="A32" s="218" t="s">
        <v>330</v>
      </c>
      <c r="B32" s="219">
        <v>1</v>
      </c>
      <c r="C32" s="219">
        <v>10</v>
      </c>
      <c r="D32" s="220" t="s">
        <v>339</v>
      </c>
      <c r="E32" s="221">
        <f>SUMIF(G6:P6,E6,G32:P32)</f>
        <v>600</v>
      </c>
      <c r="F32" s="222">
        <f>SUMIF(G6:P6,F6,G32:P32)</f>
        <v>0</v>
      </c>
      <c r="G32" s="221">
        <f>'4'!L19</f>
        <v>600</v>
      </c>
      <c r="H32" s="222">
        <f>'4'!M19</f>
        <v>0</v>
      </c>
      <c r="I32" s="221"/>
      <c r="J32" s="222"/>
      <c r="K32" s="221"/>
      <c r="L32" s="222"/>
      <c r="M32" s="221"/>
      <c r="N32" s="222"/>
      <c r="O32" s="221"/>
      <c r="P32" s="222"/>
      <c r="Q32" s="212"/>
    </row>
    <row r="33" spans="1:17" ht="13.5" customHeight="1" x14ac:dyDescent="0.25">
      <c r="A33" s="218" t="s">
        <v>332</v>
      </c>
      <c r="B33" s="219">
        <v>1</v>
      </c>
      <c r="C33" s="219">
        <v>10</v>
      </c>
      <c r="D33" s="220" t="s">
        <v>340</v>
      </c>
      <c r="E33" s="221">
        <f>SUMIF(G6:P6,E6,G33:P33)</f>
        <v>1250</v>
      </c>
      <c r="F33" s="222">
        <f>SUMIF(G6:P6,F6,G33:P33)</f>
        <v>0</v>
      </c>
      <c r="G33" s="221">
        <f>'4'!L25</f>
        <v>1250</v>
      </c>
      <c r="H33" s="222">
        <f>'4'!M25</f>
        <v>0</v>
      </c>
      <c r="I33" s="221"/>
      <c r="J33" s="222"/>
      <c r="K33" s="221"/>
      <c r="L33" s="222"/>
      <c r="M33" s="221"/>
      <c r="N33" s="222"/>
      <c r="O33" s="221"/>
      <c r="P33" s="222"/>
      <c r="Q33" s="212"/>
    </row>
    <row r="34" spans="1:17" ht="13.5" customHeight="1" x14ac:dyDescent="0.25">
      <c r="A34" s="218" t="s">
        <v>334</v>
      </c>
      <c r="B34" s="219">
        <v>1</v>
      </c>
      <c r="C34" s="219">
        <v>10</v>
      </c>
      <c r="D34" s="220" t="s">
        <v>341</v>
      </c>
      <c r="E34" s="221">
        <f>SUMIF(G6:P6,E6,G34:P34)</f>
        <v>350</v>
      </c>
      <c r="F34" s="222">
        <f>SUMIF(G6:P6,F6,G34:P34)</f>
        <v>0</v>
      </c>
      <c r="G34" s="221">
        <f>'4'!L32</f>
        <v>350</v>
      </c>
      <c r="H34" s="222">
        <f>'4'!M32</f>
        <v>0</v>
      </c>
      <c r="I34" s="221"/>
      <c r="J34" s="222"/>
      <c r="K34" s="221"/>
      <c r="L34" s="222"/>
      <c r="M34" s="221"/>
      <c r="N34" s="222"/>
      <c r="O34" s="221"/>
      <c r="P34" s="222"/>
      <c r="Q34" s="212"/>
    </row>
    <row r="35" spans="1:17" ht="13.5" customHeight="1" x14ac:dyDescent="0.25">
      <c r="A35" s="218" t="s">
        <v>336</v>
      </c>
      <c r="B35" s="219">
        <v>1</v>
      </c>
      <c r="C35" s="219">
        <v>10</v>
      </c>
      <c r="D35" s="220" t="s">
        <v>342</v>
      </c>
      <c r="E35" s="221">
        <f>SUMIF(G6:P6,E6,G35:P35)</f>
        <v>700</v>
      </c>
      <c r="F35" s="222">
        <f>SUMIF(G6:P6,F6,G35:P35)</f>
        <v>0</v>
      </c>
      <c r="G35" s="221">
        <f>'4'!L42</f>
        <v>700</v>
      </c>
      <c r="H35" s="222">
        <f>'4'!M42</f>
        <v>0</v>
      </c>
      <c r="I35" s="221"/>
      <c r="J35" s="222"/>
      <c r="K35" s="221"/>
      <c r="L35" s="222"/>
      <c r="M35" s="221"/>
      <c r="N35" s="222"/>
      <c r="O35" s="221"/>
      <c r="P35" s="222"/>
      <c r="Q35" s="212"/>
    </row>
    <row r="36" spans="1:17" ht="13.5" customHeight="1" x14ac:dyDescent="0.25">
      <c r="A36" s="218"/>
      <c r="B36" s="219"/>
      <c r="C36" s="219"/>
      <c r="D36" s="219" t="s">
        <v>343</v>
      </c>
      <c r="E36" s="221">
        <f>SUM(E7:E35)</f>
        <v>350850</v>
      </c>
      <c r="F36" s="222">
        <f>SUM(F7:F35)</f>
        <v>0</v>
      </c>
      <c r="G36" s="221">
        <f>SUM(G7:G35)</f>
        <v>115200</v>
      </c>
      <c r="H36" s="222">
        <f>SUM(H7:H35)</f>
        <v>0</v>
      </c>
      <c r="I36" s="221">
        <f>SUM(I7:I35)</f>
        <v>43200</v>
      </c>
      <c r="J36" s="222">
        <f>SUM(J7:J35)</f>
        <v>0</v>
      </c>
      <c r="K36" s="221">
        <f>SUM(K7:K35)</f>
        <v>3950</v>
      </c>
      <c r="L36" s="222">
        <f>SUM(L7:L35)</f>
        <v>0</v>
      </c>
      <c r="M36" s="221">
        <f>SUM(M7:M35)</f>
        <v>200</v>
      </c>
      <c r="N36" s="222">
        <f>SUM(N7:N35)</f>
        <v>0</v>
      </c>
      <c r="O36" s="221">
        <f>SUM(O7:O35)</f>
        <v>188300</v>
      </c>
      <c r="P36" s="222">
        <f>SUM(P7:P35)</f>
        <v>0</v>
      </c>
      <c r="Q36" s="212"/>
    </row>
    <row r="37" spans="1:17" ht="13.5" customHeight="1" x14ac:dyDescent="0.25">
      <c r="A37" s="218"/>
      <c r="B37" s="219"/>
      <c r="C37" s="219"/>
      <c r="D37" s="219" t="s">
        <v>344</v>
      </c>
      <c r="E37" s="221">
        <f ca="1">SUMIF(C7:C36,"&lt;8",E7:E35)</f>
        <v>319750</v>
      </c>
      <c r="F37" s="221">
        <f ca="1">SUMIF(C7:C36,"&lt;8",F7:F35)</f>
        <v>0</v>
      </c>
      <c r="G37" s="221">
        <f ca="1">SUMIF(C7:C36,"&lt;8",G7:G35)</f>
        <v>84100</v>
      </c>
      <c r="H37" s="221">
        <f ca="1">SUMIF(C7:C36,"&lt;8",H7:H35)</f>
        <v>0</v>
      </c>
      <c r="I37" s="221">
        <f ca="1">SUMIF(C7:C36,"&lt;8",I7:I35)</f>
        <v>43200</v>
      </c>
      <c r="J37" s="221">
        <f ca="1">SUMIF(C7:C36,"&lt;8",J7:J35)</f>
        <v>0</v>
      </c>
      <c r="K37" s="221">
        <f ca="1">SUMIF(C7:C36,"&lt;8",K7:K35)</f>
        <v>3950</v>
      </c>
      <c r="L37" s="221">
        <f ca="1">SUMIF(C7:C36,"&lt;8",L7:L35)</f>
        <v>0</v>
      </c>
      <c r="M37" s="221">
        <f ca="1">SUMIF(C7:C36,"&lt;8",M7:M35)</f>
        <v>200</v>
      </c>
      <c r="N37" s="221">
        <f ca="1">SUMIF(C7:C36,"&lt;8",N7:N35)</f>
        <v>0</v>
      </c>
      <c r="O37" s="221">
        <f ca="1">SUMIF(C7:C36,"&lt;8",O7:O35)</f>
        <v>188300</v>
      </c>
      <c r="P37" s="221">
        <f ca="1">SUMIF(C7:C36,"&lt;8",P7:P35)</f>
        <v>0</v>
      </c>
      <c r="Q37" s="212"/>
    </row>
    <row r="38" spans="1:17" ht="13.5" customHeight="1" x14ac:dyDescent="0.25">
      <c r="A38" s="218"/>
      <c r="B38" s="219"/>
      <c r="C38" s="219"/>
      <c r="D38" s="219" t="s">
        <v>345</v>
      </c>
      <c r="E38" s="221">
        <f ca="1">SUMIF(C7:C36,"&gt;=8",E7:E35)</f>
        <v>31100</v>
      </c>
      <c r="F38" s="221">
        <f ca="1">SUMIF(C7:C36,"&gt;=8",F7:F35)</f>
        <v>0</v>
      </c>
      <c r="G38" s="221">
        <f ca="1">SUMIF(C7:C36,"&gt;=8",G7:G35)</f>
        <v>31100</v>
      </c>
      <c r="H38" s="221">
        <f ca="1">SUMIF(C7:C36,"&gt;=8",H7:H35)</f>
        <v>0</v>
      </c>
      <c r="I38" s="221">
        <f ca="1">SUMIF(C7:C36,"&gt;=8",I7:I35)</f>
        <v>0</v>
      </c>
      <c r="J38" s="221">
        <f ca="1">SUMIF(C7:C36,"&gt;=8",J7:J35)</f>
        <v>0</v>
      </c>
      <c r="K38" s="221">
        <f ca="1">SUMIF(C7:C36,"&gt;=8",K7:K35)</f>
        <v>0</v>
      </c>
      <c r="L38" s="221">
        <f ca="1">SUMIF(C7:C36,"&gt;=8",L7:L35)</f>
        <v>0</v>
      </c>
      <c r="M38" s="221">
        <f ca="1">SUMIF(C7:C36,"&gt;=8",M7:M35)</f>
        <v>0</v>
      </c>
      <c r="N38" s="221">
        <f ca="1">SUMIF(C7:C36,"&gt;=8",N7:N35)</f>
        <v>0</v>
      </c>
      <c r="O38" s="221">
        <f ca="1">SUMIF(C7:C36,"&gt;=8",O7:O35)</f>
        <v>0</v>
      </c>
      <c r="P38" s="221">
        <f ca="1">SUMIF(C7:C36,"&gt;=8",P7:P35)</f>
        <v>0</v>
      </c>
      <c r="Q38" s="212"/>
    </row>
    <row r="39" spans="1:17" ht="13.5" customHeight="1" x14ac:dyDescent="0.25"/>
    <row r="40" spans="1:17" ht="13.5" customHeight="1" x14ac:dyDescent="0.25"/>
    <row r="41" spans="1:17" ht="13.5" customHeight="1" x14ac:dyDescent="0.25"/>
    <row r="42" spans="1:17" ht="13.5" customHeight="1" x14ac:dyDescent="0.25"/>
    <row r="43" spans="1:17" ht="13.5" customHeight="1" x14ac:dyDescent="0.25"/>
    <row r="44" spans="1:17" ht="13.5" customHeight="1" x14ac:dyDescent="0.25"/>
    <row r="45" spans="1:17" ht="13.5" customHeight="1" x14ac:dyDescent="0.25"/>
    <row r="46" spans="1:17" ht="13.5" customHeight="1" x14ac:dyDescent="0.25"/>
    <row r="47" spans="1:17" ht="13.5" customHeight="1" x14ac:dyDescent="0.25"/>
    <row r="48" spans="1:17"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sheetData>
  <mergeCells count="16">
    <mergeCell ref="I5:J5"/>
    <mergeCell ref="K5:L5"/>
    <mergeCell ref="M5:N5"/>
    <mergeCell ref="O5:P5"/>
    <mergeCell ref="A5:A6"/>
    <mergeCell ref="B5:B6"/>
    <mergeCell ref="C5:C6"/>
    <mergeCell ref="D5:D6"/>
    <mergeCell ref="E5:F5"/>
    <mergeCell ref="G5:H5"/>
    <mergeCell ref="D3:F3"/>
    <mergeCell ref="H3:J3"/>
    <mergeCell ref="L3:N3"/>
    <mergeCell ref="D4:F4"/>
    <mergeCell ref="H4:J4"/>
    <mergeCell ref="L4:N4"/>
  </mergeCells>
  <phoneticPr fontId="3"/>
  <hyperlinks>
    <hyperlink ref="D7" location="'1'!A1" display="'1'!A1"/>
    <hyperlink ref="D8" location="'1'!A1" display="'1'!A1"/>
    <hyperlink ref="D9" location="'2'!A1" display="'2'!A1"/>
    <hyperlink ref="D10" location="'2'!A1" display="'2'!A1"/>
    <hyperlink ref="D11" location="'2'!A1" display="'2'!A1"/>
    <hyperlink ref="D12" location="'2'!A1" display="'2'!A1"/>
    <hyperlink ref="D13" location="'2'!A1" display="'2'!A1"/>
    <hyperlink ref="D14" location="'2'!A1" display="'2'!A1"/>
    <hyperlink ref="D15" location="'2'!A1" display="'2'!A1"/>
    <hyperlink ref="D16" location="'2'!A1" display="'2'!A1"/>
    <hyperlink ref="D17" location="'3'!A1" display="'3'!A1"/>
    <hyperlink ref="D18" location="'3'!A1" display="'3'!A1"/>
    <hyperlink ref="D19" location="'3'!A1" display="'3'!A1"/>
    <hyperlink ref="D20" location="'3'!A1" display="'3'!A1"/>
    <hyperlink ref="D21" location="'3'!A1" display="'3'!A1"/>
    <hyperlink ref="D22" location="'3'!A1" display="'3'!A1"/>
    <hyperlink ref="D23" location="'3'!A1" display="'3'!A1"/>
    <hyperlink ref="D24" location="'3'!A1" display="'3'!A1"/>
    <hyperlink ref="D25" location="'3'!A1" display="'3'!A1"/>
    <hyperlink ref="D26" location="'4'!A1" display="'4'!A1"/>
    <hyperlink ref="D27" location="'4'!A1" display="'4'!A1"/>
    <hyperlink ref="D28" location="'4'!A1" display="'4'!A1"/>
    <hyperlink ref="D29" location="'4'!A1" display="'4'!A1"/>
    <hyperlink ref="D30" location="'4'!A1" display="'4'!A1"/>
    <hyperlink ref="D31" location="'4'!A1" display="'4'!A1"/>
    <hyperlink ref="D32" location="'4'!A1" display="'4'!A1"/>
    <hyperlink ref="D33" location="'4'!A1" display="'4'!A1"/>
    <hyperlink ref="D34" location="'4'!A1" display="'4'!A1"/>
    <hyperlink ref="D35" location="'4'!A1" display="'4'!A1"/>
  </hyperlinks>
  <printOptions horizontalCentered="1"/>
  <pageMargins left="0.39370078740157483" right="0.39370078740157483" top="0.74803149606299213" bottom="0.74803149606299213" header="0.31496062992125984" footer="0.31496062992125984"/>
  <pageSetup paperSize="12" fitToHeight="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51"/>
  <sheetViews>
    <sheetView showGridLines="0" showZeros="0" zoomScale="70" zoomScaleNormal="70" workbookViewId="0">
      <selection activeCell="G3" sqref="G3:M3"/>
    </sheetView>
  </sheetViews>
  <sheetFormatPr defaultRowHeight="13.5" x14ac:dyDescent="0.15"/>
  <cols>
    <col min="1" max="1" width="1.21875" style="53" customWidth="1"/>
    <col min="2" max="2" width="2" style="53" customWidth="1"/>
    <col min="3" max="3" width="3.33203125" style="53" customWidth="1"/>
    <col min="4" max="4" width="1.21875" style="53" customWidth="1"/>
    <col min="5" max="5" width="6.77734375" style="53" customWidth="1"/>
    <col min="6" max="6" width="1.88671875" style="53" customWidth="1"/>
    <col min="7" max="7" width="2.88671875" style="157" customWidth="1"/>
    <col min="8" max="9" width="4.6640625" style="157" customWidth="1"/>
    <col min="10" max="11" width="3.44140625" style="157" customWidth="1"/>
    <col min="12" max="13" width="4" style="157" customWidth="1"/>
    <col min="14" max="14" width="6.77734375" style="53" customWidth="1"/>
    <col min="15" max="15" width="1.88671875" style="53" customWidth="1"/>
    <col min="16" max="16" width="2.88671875" style="53" customWidth="1"/>
    <col min="17" max="18" width="4.6640625" style="53" customWidth="1"/>
    <col min="19" max="20" width="3.44140625" style="53" customWidth="1"/>
    <col min="21" max="21" width="6.77734375" style="53" customWidth="1"/>
    <col min="22" max="22" width="1.88671875" style="53" customWidth="1"/>
    <col min="23" max="23" width="2.88671875" style="53" customWidth="1"/>
    <col min="24" max="25" width="4.6640625" style="53" customWidth="1"/>
    <col min="26" max="27" width="3.44140625" style="53" customWidth="1"/>
    <col min="28" max="28" width="6.77734375" style="53" customWidth="1"/>
    <col min="29" max="29" width="1.88671875" style="53" customWidth="1"/>
    <col min="30" max="30" width="2.88671875" style="53" customWidth="1"/>
    <col min="31" max="32" width="4.6640625" style="53" customWidth="1"/>
    <col min="33" max="34" width="3.44140625" style="53" customWidth="1"/>
    <col min="35" max="35" width="6.77734375" style="53" customWidth="1"/>
    <col min="36" max="36" width="1.88671875" style="53" customWidth="1"/>
    <col min="37" max="37" width="2.88671875" style="53" customWidth="1"/>
    <col min="38" max="39" width="4.6640625" style="53" customWidth="1"/>
    <col min="40" max="41" width="3.44140625" style="53" customWidth="1"/>
    <col min="42" max="42" width="6.77734375" style="53" customWidth="1"/>
    <col min="43" max="43" width="1.88671875" style="53" customWidth="1"/>
    <col min="44" max="44" width="2.88671875" style="53" customWidth="1"/>
    <col min="45" max="46" width="4.5546875" style="53" customWidth="1"/>
    <col min="47" max="48" width="3.77734375" style="53" customWidth="1"/>
    <col min="49" max="16384" width="8.88671875" style="53"/>
  </cols>
  <sheetData>
    <row r="1" spans="1:48" s="2" customFormat="1" ht="15.75" customHeight="1" x14ac:dyDescent="0.15">
      <c r="A1" s="1"/>
      <c r="C1" s="3"/>
      <c r="F1" s="3"/>
      <c r="G1" s="4"/>
      <c r="H1" s="4"/>
      <c r="I1" s="4"/>
      <c r="J1" s="4"/>
      <c r="K1" s="4"/>
      <c r="L1" s="4"/>
      <c r="M1" s="4"/>
      <c r="Q1" s="5"/>
      <c r="X1" s="5"/>
      <c r="AE1" s="5"/>
      <c r="AK1" s="3"/>
      <c r="AO1" s="6" t="s">
        <v>0</v>
      </c>
      <c r="AR1" s="6"/>
      <c r="AV1" s="6"/>
    </row>
    <row r="2" spans="1:48" s="25" customFormat="1" ht="19.5" customHeight="1" x14ac:dyDescent="0.25">
      <c r="A2" s="7">
        <v>1</v>
      </c>
      <c r="B2" s="8"/>
      <c r="C2" s="9"/>
      <c r="D2" s="10" t="s">
        <v>1</v>
      </c>
      <c r="E2" s="11"/>
      <c r="F2" s="11"/>
      <c r="G2" s="159" t="str">
        <f>IF(配布集計表!D3="","",配布集計表!D3)</f>
        <v/>
      </c>
      <c r="H2" s="12"/>
      <c r="I2" s="12"/>
      <c r="J2" s="12"/>
      <c r="K2" s="12"/>
      <c r="L2" s="12"/>
      <c r="M2" s="13"/>
      <c r="N2" s="14" t="s">
        <v>2</v>
      </c>
      <c r="O2" s="161" t="str">
        <f>IF(配布集計表!H3="","",配布集計表!H3)</f>
        <v/>
      </c>
      <c r="P2" s="15"/>
      <c r="Q2" s="15"/>
      <c r="R2" s="15"/>
      <c r="S2" s="15"/>
      <c r="T2" s="16"/>
      <c r="U2" s="17" t="s">
        <v>3</v>
      </c>
      <c r="V2" s="18">
        <f>+'1'!V3+'2'!V3+'3'!V3+'4'!V3</f>
        <v>0</v>
      </c>
      <c r="W2" s="18"/>
      <c r="X2" s="18"/>
      <c r="Y2" s="18"/>
      <c r="Z2" s="19">
        <f>+'1'!Z3+'2'!Z3+'3'!Z3+'4'!Z3</f>
        <v>0</v>
      </c>
      <c r="AA2" s="20"/>
      <c r="AB2" s="21" t="s">
        <v>4</v>
      </c>
      <c r="AC2" s="163" t="str">
        <f>IF(配布集計表!L3="","",配布集計表!L3)</f>
        <v/>
      </c>
      <c r="AD2" s="22"/>
      <c r="AE2" s="22"/>
      <c r="AF2" s="22"/>
      <c r="AG2" s="22"/>
      <c r="AH2" s="22"/>
      <c r="AI2" s="22"/>
      <c r="AJ2" s="22"/>
      <c r="AK2" s="22"/>
      <c r="AL2" s="22"/>
      <c r="AM2" s="22"/>
      <c r="AN2" s="22"/>
      <c r="AO2" s="23"/>
      <c r="AP2" s="24"/>
      <c r="AQ2" s="24"/>
    </row>
    <row r="3" spans="1:48" s="25" customFormat="1" ht="19.5" customHeight="1" x14ac:dyDescent="0.25">
      <c r="A3" s="26"/>
      <c r="B3" s="27"/>
      <c r="C3" s="28"/>
      <c r="D3" s="29" t="s">
        <v>5</v>
      </c>
      <c r="E3" s="30"/>
      <c r="F3" s="30"/>
      <c r="G3" s="160" t="str">
        <f>IF(配布集計表!D4="","",配布集計表!D4)</f>
        <v/>
      </c>
      <c r="H3" s="31"/>
      <c r="I3" s="31"/>
      <c r="J3" s="31"/>
      <c r="K3" s="31"/>
      <c r="L3" s="31"/>
      <c r="M3" s="32"/>
      <c r="N3" s="14" t="s">
        <v>6</v>
      </c>
      <c r="O3" s="162" t="str">
        <f>IF(配布集計表!H4="","",配布集計表!H4)</f>
        <v/>
      </c>
      <c r="P3" s="33"/>
      <c r="Q3" s="33"/>
      <c r="R3" s="34" t="s">
        <v>7</v>
      </c>
      <c r="S3" s="35"/>
      <c r="T3" s="36"/>
      <c r="U3" s="17" t="s">
        <v>8</v>
      </c>
      <c r="V3" s="37">
        <f>E43</f>
        <v>0</v>
      </c>
      <c r="W3" s="37"/>
      <c r="X3" s="37"/>
      <c r="Y3" s="37"/>
      <c r="Z3" s="38">
        <f>M43</f>
        <v>0</v>
      </c>
      <c r="AA3" s="39"/>
      <c r="AB3" s="40"/>
      <c r="AC3" s="41"/>
      <c r="AD3" s="42"/>
      <c r="AE3" s="42"/>
      <c r="AF3" s="42"/>
      <c r="AG3" s="42"/>
      <c r="AH3" s="42"/>
      <c r="AI3" s="42"/>
      <c r="AJ3" s="42"/>
      <c r="AK3" s="42"/>
      <c r="AL3" s="42"/>
      <c r="AM3" s="42"/>
      <c r="AN3" s="42"/>
      <c r="AO3" s="43"/>
      <c r="AP3" s="24"/>
      <c r="AQ3" s="24"/>
    </row>
    <row r="4" spans="1:48" ht="9" customHeight="1" x14ac:dyDescent="0.15">
      <c r="A4" s="44"/>
      <c r="B4" s="45"/>
      <c r="C4" s="46" t="s">
        <v>9</v>
      </c>
      <c r="D4" s="47"/>
      <c r="E4" s="48">
        <v>1</v>
      </c>
      <c r="F4" s="49" t="s">
        <v>10</v>
      </c>
      <c r="G4" s="50"/>
      <c r="H4" s="50"/>
      <c r="I4" s="50"/>
      <c r="J4" s="50"/>
      <c r="K4" s="50"/>
      <c r="L4" s="51" t="s">
        <v>11</v>
      </c>
      <c r="M4" s="52"/>
      <c r="N4" s="48">
        <v>2</v>
      </c>
      <c r="O4" s="49" t="s">
        <v>12</v>
      </c>
      <c r="P4" s="50"/>
      <c r="Q4" s="50"/>
      <c r="R4" s="50"/>
      <c r="S4" s="50"/>
      <c r="T4" s="52"/>
      <c r="U4" s="48">
        <v>3</v>
      </c>
      <c r="V4" s="49" t="s">
        <v>13</v>
      </c>
      <c r="W4" s="50"/>
      <c r="X4" s="50"/>
      <c r="Y4" s="50"/>
      <c r="Z4" s="50"/>
      <c r="AA4" s="52"/>
      <c r="AB4" s="48">
        <v>4</v>
      </c>
      <c r="AC4" s="49" t="s">
        <v>14</v>
      </c>
      <c r="AD4" s="50"/>
      <c r="AE4" s="50"/>
      <c r="AF4" s="50"/>
      <c r="AG4" s="50"/>
      <c r="AH4" s="52"/>
      <c r="AI4" s="48">
        <v>6</v>
      </c>
      <c r="AJ4" s="49" t="s">
        <v>15</v>
      </c>
      <c r="AK4" s="50"/>
      <c r="AL4" s="50"/>
      <c r="AM4" s="50"/>
      <c r="AN4" s="50"/>
      <c r="AO4" s="52"/>
    </row>
    <row r="5" spans="1:48" ht="9" customHeight="1" x14ac:dyDescent="0.15">
      <c r="A5" s="54"/>
      <c r="B5" s="55" t="s">
        <v>16</v>
      </c>
      <c r="C5" s="55"/>
      <c r="D5" s="56"/>
      <c r="E5" s="57"/>
      <c r="F5" s="58"/>
      <c r="G5" s="59"/>
      <c r="H5" s="59"/>
      <c r="I5" s="59"/>
      <c r="J5" s="59"/>
      <c r="K5" s="59"/>
      <c r="L5" s="60"/>
      <c r="M5" s="61"/>
      <c r="N5" s="57"/>
      <c r="O5" s="58"/>
      <c r="P5" s="59"/>
      <c r="Q5" s="59"/>
      <c r="R5" s="59"/>
      <c r="S5" s="59"/>
      <c r="T5" s="61"/>
      <c r="U5" s="57"/>
      <c r="V5" s="58"/>
      <c r="W5" s="59"/>
      <c r="X5" s="59"/>
      <c r="Y5" s="59"/>
      <c r="Z5" s="59"/>
      <c r="AA5" s="61"/>
      <c r="AB5" s="57"/>
      <c r="AC5" s="58"/>
      <c r="AD5" s="59"/>
      <c r="AE5" s="59"/>
      <c r="AF5" s="59"/>
      <c r="AG5" s="59"/>
      <c r="AH5" s="61"/>
      <c r="AI5" s="57"/>
      <c r="AJ5" s="58"/>
      <c r="AK5" s="59"/>
      <c r="AL5" s="59"/>
      <c r="AM5" s="59"/>
      <c r="AN5" s="59"/>
      <c r="AO5" s="61"/>
    </row>
    <row r="6" spans="1:48" s="73" customFormat="1" ht="18" customHeight="1" x14ac:dyDescent="0.15">
      <c r="A6" s="62" t="s">
        <v>17</v>
      </c>
      <c r="B6" s="63"/>
      <c r="C6" s="63"/>
      <c r="D6" s="64"/>
      <c r="E6" s="65" t="s">
        <v>18</v>
      </c>
      <c r="F6" s="66"/>
      <c r="G6" s="67" t="s">
        <v>19</v>
      </c>
      <c r="H6" s="68" t="s">
        <v>20</v>
      </c>
      <c r="I6" s="69"/>
      <c r="J6" s="68" t="s">
        <v>21</v>
      </c>
      <c r="K6" s="69"/>
      <c r="L6" s="70" t="s">
        <v>22</v>
      </c>
      <c r="M6" s="71" t="s">
        <v>23</v>
      </c>
      <c r="N6" s="65" t="s">
        <v>18</v>
      </c>
      <c r="O6" s="66"/>
      <c r="P6" s="67" t="s">
        <v>19</v>
      </c>
      <c r="Q6" s="68" t="s">
        <v>20</v>
      </c>
      <c r="R6" s="69"/>
      <c r="S6" s="68" t="s">
        <v>21</v>
      </c>
      <c r="T6" s="72"/>
      <c r="U6" s="65" t="s">
        <v>18</v>
      </c>
      <c r="V6" s="66"/>
      <c r="W6" s="67" t="s">
        <v>19</v>
      </c>
      <c r="X6" s="68" t="s">
        <v>20</v>
      </c>
      <c r="Y6" s="69"/>
      <c r="Z6" s="68" t="s">
        <v>21</v>
      </c>
      <c r="AA6" s="72"/>
      <c r="AB6" s="65" t="s">
        <v>18</v>
      </c>
      <c r="AC6" s="66"/>
      <c r="AD6" s="67" t="s">
        <v>19</v>
      </c>
      <c r="AE6" s="68" t="s">
        <v>20</v>
      </c>
      <c r="AF6" s="69"/>
      <c r="AG6" s="68" t="s">
        <v>21</v>
      </c>
      <c r="AH6" s="72"/>
      <c r="AI6" s="65" t="s">
        <v>18</v>
      </c>
      <c r="AJ6" s="66"/>
      <c r="AK6" s="67" t="s">
        <v>19</v>
      </c>
      <c r="AL6" s="68" t="s">
        <v>20</v>
      </c>
      <c r="AM6" s="69"/>
      <c r="AN6" s="68" t="s">
        <v>21</v>
      </c>
      <c r="AO6" s="72"/>
    </row>
    <row r="7" spans="1:48" ht="16.5" customHeight="1" x14ac:dyDescent="0.15">
      <c r="A7" s="74"/>
      <c r="B7" s="75"/>
      <c r="C7" s="75"/>
      <c r="D7" s="76"/>
      <c r="E7" s="77" t="s">
        <v>24</v>
      </c>
      <c r="F7" s="78"/>
      <c r="G7" s="79" t="s">
        <v>25</v>
      </c>
      <c r="H7" s="80">
        <v>5800</v>
      </c>
      <c r="I7" s="81"/>
      <c r="J7" s="80">
        <v>300</v>
      </c>
      <c r="K7" s="81"/>
      <c r="L7" s="82">
        <v>1550</v>
      </c>
      <c r="M7" s="83"/>
      <c r="N7" s="77" t="s">
        <v>26</v>
      </c>
      <c r="O7" s="78"/>
      <c r="P7" s="79" t="s">
        <v>27</v>
      </c>
      <c r="Q7" s="80">
        <v>4550</v>
      </c>
      <c r="R7" s="81"/>
      <c r="S7" s="80">
        <v>1000</v>
      </c>
      <c r="T7" s="84"/>
      <c r="U7" s="77" t="s">
        <v>28</v>
      </c>
      <c r="V7" s="78"/>
      <c r="W7" s="79" t="s">
        <v>29</v>
      </c>
      <c r="X7" s="80">
        <v>1150</v>
      </c>
      <c r="Y7" s="81"/>
      <c r="Z7" s="80">
        <v>500</v>
      </c>
      <c r="AA7" s="84"/>
      <c r="AB7" s="77" t="s">
        <v>30</v>
      </c>
      <c r="AC7" s="78"/>
      <c r="AD7" s="79" t="s">
        <v>31</v>
      </c>
      <c r="AE7" s="80">
        <v>150</v>
      </c>
      <c r="AF7" s="81"/>
      <c r="AG7" s="80"/>
      <c r="AH7" s="84"/>
      <c r="AI7" s="77" t="s">
        <v>32</v>
      </c>
      <c r="AJ7" s="78"/>
      <c r="AK7" s="79" t="s">
        <v>33</v>
      </c>
      <c r="AL7" s="80">
        <v>1400</v>
      </c>
      <c r="AM7" s="81"/>
      <c r="AN7" s="80"/>
      <c r="AO7" s="84"/>
    </row>
    <row r="8" spans="1:48" ht="16.5" customHeight="1" x14ac:dyDescent="0.15">
      <c r="A8" s="74" t="s">
        <v>34</v>
      </c>
      <c r="B8" s="75"/>
      <c r="C8" s="75"/>
      <c r="D8" s="76"/>
      <c r="E8" s="85" t="s">
        <v>35</v>
      </c>
      <c r="F8" s="86"/>
      <c r="G8" s="87" t="s">
        <v>36</v>
      </c>
      <c r="H8" s="88">
        <v>1900</v>
      </c>
      <c r="I8" s="89"/>
      <c r="J8" s="88"/>
      <c r="K8" s="89"/>
      <c r="L8" s="90">
        <v>1150</v>
      </c>
      <c r="M8" s="91"/>
      <c r="N8" s="85" t="s">
        <v>37</v>
      </c>
      <c r="O8" s="86"/>
      <c r="P8" s="87" t="s">
        <v>38</v>
      </c>
      <c r="Q8" s="88">
        <v>2050</v>
      </c>
      <c r="R8" s="89"/>
      <c r="S8" s="88">
        <v>250</v>
      </c>
      <c r="T8" s="92"/>
      <c r="U8" s="85" t="s">
        <v>39</v>
      </c>
      <c r="V8" s="86"/>
      <c r="W8" s="87" t="s">
        <v>40</v>
      </c>
      <c r="X8" s="88">
        <v>1100</v>
      </c>
      <c r="Y8" s="89"/>
      <c r="Z8" s="88"/>
      <c r="AA8" s="92"/>
      <c r="AB8" s="85" t="s">
        <v>41</v>
      </c>
      <c r="AC8" s="86"/>
      <c r="AD8" s="87" t="s">
        <v>42</v>
      </c>
      <c r="AE8" s="88">
        <v>50</v>
      </c>
      <c r="AF8" s="89"/>
      <c r="AG8" s="88"/>
      <c r="AH8" s="92"/>
      <c r="AI8" s="85" t="s">
        <v>43</v>
      </c>
      <c r="AJ8" s="86"/>
      <c r="AK8" s="87" t="s">
        <v>44</v>
      </c>
      <c r="AL8" s="88">
        <v>1950</v>
      </c>
      <c r="AM8" s="89"/>
      <c r="AN8" s="88"/>
      <c r="AO8" s="92"/>
    </row>
    <row r="9" spans="1:48" ht="16.5" customHeight="1" x14ac:dyDescent="0.15">
      <c r="A9" s="93">
        <v>2304</v>
      </c>
      <c r="B9" s="75"/>
      <c r="C9" s="75"/>
      <c r="D9" s="76"/>
      <c r="E9" s="85" t="s">
        <v>45</v>
      </c>
      <c r="F9" s="86"/>
      <c r="G9" s="87" t="s">
        <v>46</v>
      </c>
      <c r="H9" s="88">
        <v>4250</v>
      </c>
      <c r="I9" s="89"/>
      <c r="J9" s="88">
        <v>150</v>
      </c>
      <c r="K9" s="89"/>
      <c r="L9" s="90">
        <v>1050</v>
      </c>
      <c r="M9" s="91"/>
      <c r="N9" s="85" t="s">
        <v>47</v>
      </c>
      <c r="O9" s="86"/>
      <c r="P9" s="87" t="s">
        <v>48</v>
      </c>
      <c r="Q9" s="88">
        <v>1950</v>
      </c>
      <c r="R9" s="89"/>
      <c r="S9" s="88">
        <v>400</v>
      </c>
      <c r="T9" s="92"/>
      <c r="U9" s="85"/>
      <c r="V9" s="86"/>
      <c r="W9" s="87"/>
      <c r="X9" s="88"/>
      <c r="Y9" s="89"/>
      <c r="Z9" s="88"/>
      <c r="AA9" s="92"/>
      <c r="AB9" s="85"/>
      <c r="AC9" s="86"/>
      <c r="AD9" s="87"/>
      <c r="AE9" s="88"/>
      <c r="AF9" s="89"/>
      <c r="AG9" s="88"/>
      <c r="AH9" s="92"/>
      <c r="AI9" s="85" t="s">
        <v>49</v>
      </c>
      <c r="AJ9" s="86"/>
      <c r="AK9" s="87" t="s">
        <v>50</v>
      </c>
      <c r="AL9" s="88">
        <v>2150</v>
      </c>
      <c r="AM9" s="89"/>
      <c r="AN9" s="88"/>
      <c r="AO9" s="92"/>
    </row>
    <row r="10" spans="1:48" ht="16.5" customHeight="1" x14ac:dyDescent="0.15">
      <c r="A10" s="74"/>
      <c r="B10" s="75"/>
      <c r="C10" s="75"/>
      <c r="D10" s="76"/>
      <c r="E10" s="85" t="s">
        <v>37</v>
      </c>
      <c r="F10" s="86"/>
      <c r="G10" s="87" t="s">
        <v>51</v>
      </c>
      <c r="H10" s="88">
        <v>1400</v>
      </c>
      <c r="I10" s="89"/>
      <c r="J10" s="88"/>
      <c r="K10" s="89"/>
      <c r="L10" s="90">
        <v>500</v>
      </c>
      <c r="M10" s="91"/>
      <c r="N10" s="85" t="s">
        <v>52</v>
      </c>
      <c r="O10" s="86"/>
      <c r="P10" s="87" t="s">
        <v>53</v>
      </c>
      <c r="Q10" s="88">
        <v>1900</v>
      </c>
      <c r="R10" s="89"/>
      <c r="S10" s="88">
        <v>200</v>
      </c>
      <c r="T10" s="92"/>
      <c r="U10" s="85"/>
      <c r="V10" s="86"/>
      <c r="W10" s="87"/>
      <c r="X10" s="88"/>
      <c r="Y10" s="89"/>
      <c r="Z10" s="88"/>
      <c r="AA10" s="92"/>
      <c r="AB10" s="85"/>
      <c r="AC10" s="86"/>
      <c r="AD10" s="87"/>
      <c r="AE10" s="88"/>
      <c r="AF10" s="89"/>
      <c r="AG10" s="88"/>
      <c r="AH10" s="92"/>
      <c r="AI10" s="85" t="s">
        <v>54</v>
      </c>
      <c r="AJ10" s="86"/>
      <c r="AK10" s="87" t="s">
        <v>40</v>
      </c>
      <c r="AL10" s="88">
        <v>1400</v>
      </c>
      <c r="AM10" s="89"/>
      <c r="AN10" s="88"/>
      <c r="AO10" s="92"/>
    </row>
    <row r="11" spans="1:48" ht="16.5" customHeight="1" x14ac:dyDescent="0.15">
      <c r="A11" s="74"/>
      <c r="B11" s="75"/>
      <c r="C11" s="75"/>
      <c r="D11" s="76"/>
      <c r="E11" s="85" t="s">
        <v>55</v>
      </c>
      <c r="F11" s="86"/>
      <c r="G11" s="87" t="s">
        <v>56</v>
      </c>
      <c r="H11" s="88">
        <v>4350</v>
      </c>
      <c r="I11" s="89"/>
      <c r="J11" s="88">
        <v>500</v>
      </c>
      <c r="K11" s="89"/>
      <c r="L11" s="90">
        <v>1550</v>
      </c>
      <c r="M11" s="91"/>
      <c r="N11" s="85" t="s">
        <v>57</v>
      </c>
      <c r="O11" s="86"/>
      <c r="P11" s="87" t="s">
        <v>58</v>
      </c>
      <c r="Q11" s="88">
        <v>650</v>
      </c>
      <c r="R11" s="89"/>
      <c r="S11" s="88">
        <v>50</v>
      </c>
      <c r="T11" s="92"/>
      <c r="U11" s="85"/>
      <c r="V11" s="86"/>
      <c r="W11" s="87"/>
      <c r="X11" s="88"/>
      <c r="Y11" s="89"/>
      <c r="Z11" s="88"/>
      <c r="AA11" s="92"/>
      <c r="AB11" s="85"/>
      <c r="AC11" s="86"/>
      <c r="AD11" s="87"/>
      <c r="AE11" s="88"/>
      <c r="AF11" s="89"/>
      <c r="AG11" s="88"/>
      <c r="AH11" s="92"/>
      <c r="AI11" s="85" t="s">
        <v>59</v>
      </c>
      <c r="AJ11" s="86"/>
      <c r="AK11" s="87" t="s">
        <v>31</v>
      </c>
      <c r="AL11" s="88">
        <v>3650</v>
      </c>
      <c r="AM11" s="89"/>
      <c r="AN11" s="88"/>
      <c r="AO11" s="92"/>
    </row>
    <row r="12" spans="1:48" ht="16.5" customHeight="1" x14ac:dyDescent="0.15">
      <c r="A12" s="74"/>
      <c r="B12" s="75"/>
      <c r="C12" s="75"/>
      <c r="D12" s="76"/>
      <c r="E12" s="85" t="s">
        <v>60</v>
      </c>
      <c r="F12" s="86"/>
      <c r="G12" s="87" t="s">
        <v>61</v>
      </c>
      <c r="H12" s="88">
        <v>2450</v>
      </c>
      <c r="I12" s="89"/>
      <c r="J12" s="88">
        <v>50</v>
      </c>
      <c r="K12" s="89"/>
      <c r="L12" s="90">
        <v>1050</v>
      </c>
      <c r="M12" s="91"/>
      <c r="N12" s="85" t="s">
        <v>62</v>
      </c>
      <c r="O12" s="86"/>
      <c r="P12" s="87" t="s">
        <v>63</v>
      </c>
      <c r="Q12" s="88">
        <v>1000</v>
      </c>
      <c r="R12" s="89"/>
      <c r="S12" s="88">
        <v>200</v>
      </c>
      <c r="T12" s="92"/>
      <c r="U12" s="85"/>
      <c r="V12" s="86"/>
      <c r="W12" s="87"/>
      <c r="X12" s="88"/>
      <c r="Y12" s="89"/>
      <c r="Z12" s="88"/>
      <c r="AA12" s="92"/>
      <c r="AB12" s="85"/>
      <c r="AC12" s="86"/>
      <c r="AD12" s="87"/>
      <c r="AE12" s="88"/>
      <c r="AF12" s="89"/>
      <c r="AG12" s="88"/>
      <c r="AH12" s="92"/>
      <c r="AI12" s="85" t="s">
        <v>64</v>
      </c>
      <c r="AJ12" s="86"/>
      <c r="AK12" s="87" t="s">
        <v>65</v>
      </c>
      <c r="AL12" s="88">
        <v>2200</v>
      </c>
      <c r="AM12" s="89"/>
      <c r="AN12" s="88"/>
      <c r="AO12" s="92"/>
    </row>
    <row r="13" spans="1:48" ht="16.5" customHeight="1" x14ac:dyDescent="0.15">
      <c r="A13" s="74"/>
      <c r="B13" s="75"/>
      <c r="C13" s="75"/>
      <c r="D13" s="76"/>
      <c r="E13" s="85" t="s">
        <v>66</v>
      </c>
      <c r="F13" s="86"/>
      <c r="G13" s="87" t="s">
        <v>67</v>
      </c>
      <c r="H13" s="88">
        <v>2100</v>
      </c>
      <c r="I13" s="89"/>
      <c r="J13" s="88">
        <v>50</v>
      </c>
      <c r="K13" s="89"/>
      <c r="L13" s="90">
        <v>900</v>
      </c>
      <c r="M13" s="91"/>
      <c r="N13" s="85" t="s">
        <v>68</v>
      </c>
      <c r="O13" s="86"/>
      <c r="P13" s="87" t="s">
        <v>69</v>
      </c>
      <c r="Q13" s="88">
        <v>1300</v>
      </c>
      <c r="R13" s="89"/>
      <c r="S13" s="88"/>
      <c r="T13" s="92"/>
      <c r="U13" s="85"/>
      <c r="V13" s="86"/>
      <c r="W13" s="87"/>
      <c r="X13" s="88"/>
      <c r="Y13" s="89"/>
      <c r="Z13" s="88"/>
      <c r="AA13" s="92"/>
      <c r="AB13" s="85"/>
      <c r="AC13" s="86"/>
      <c r="AD13" s="87"/>
      <c r="AE13" s="88"/>
      <c r="AF13" s="89"/>
      <c r="AG13" s="88"/>
      <c r="AH13" s="92"/>
      <c r="AI13" s="85" t="s">
        <v>70</v>
      </c>
      <c r="AJ13" s="86"/>
      <c r="AK13" s="87" t="s">
        <v>71</v>
      </c>
      <c r="AL13" s="88">
        <v>1800</v>
      </c>
      <c r="AM13" s="89"/>
      <c r="AN13" s="88"/>
      <c r="AO13" s="92"/>
    </row>
    <row r="14" spans="1:48" ht="16.5" customHeight="1" x14ac:dyDescent="0.15">
      <c r="A14" s="74"/>
      <c r="B14" s="75"/>
      <c r="C14" s="75"/>
      <c r="D14" s="76"/>
      <c r="E14" s="85" t="s">
        <v>72</v>
      </c>
      <c r="F14" s="86"/>
      <c r="G14" s="87" t="s">
        <v>73</v>
      </c>
      <c r="H14" s="88">
        <v>4450</v>
      </c>
      <c r="I14" s="89"/>
      <c r="J14" s="88">
        <v>200</v>
      </c>
      <c r="K14" s="89"/>
      <c r="L14" s="90">
        <v>1250</v>
      </c>
      <c r="M14" s="91"/>
      <c r="N14" s="85" t="s">
        <v>74</v>
      </c>
      <c r="O14" s="86"/>
      <c r="P14" s="87" t="s">
        <v>75</v>
      </c>
      <c r="Q14" s="88">
        <v>1400</v>
      </c>
      <c r="R14" s="89"/>
      <c r="S14" s="88"/>
      <c r="T14" s="92"/>
      <c r="U14" s="85"/>
      <c r="V14" s="86"/>
      <c r="W14" s="87"/>
      <c r="X14" s="88"/>
      <c r="Y14" s="89"/>
      <c r="Z14" s="88"/>
      <c r="AA14" s="92"/>
      <c r="AB14" s="85"/>
      <c r="AC14" s="86"/>
      <c r="AD14" s="87"/>
      <c r="AE14" s="88"/>
      <c r="AF14" s="89"/>
      <c r="AG14" s="88"/>
      <c r="AH14" s="92"/>
      <c r="AI14" s="85" t="s">
        <v>76</v>
      </c>
      <c r="AJ14" s="86"/>
      <c r="AK14" s="87" t="s">
        <v>77</v>
      </c>
      <c r="AL14" s="88">
        <v>1500</v>
      </c>
      <c r="AM14" s="89"/>
      <c r="AN14" s="88"/>
      <c r="AO14" s="92"/>
    </row>
    <row r="15" spans="1:48" ht="16.5" customHeight="1" x14ac:dyDescent="0.15">
      <c r="A15" s="74"/>
      <c r="B15" s="75"/>
      <c r="C15" s="75"/>
      <c r="D15" s="76"/>
      <c r="E15" s="85" t="s">
        <v>78</v>
      </c>
      <c r="F15" s="86"/>
      <c r="G15" s="87" t="s">
        <v>79</v>
      </c>
      <c r="H15" s="88">
        <v>3000</v>
      </c>
      <c r="I15" s="89"/>
      <c r="J15" s="88">
        <v>50</v>
      </c>
      <c r="K15" s="89"/>
      <c r="L15" s="90">
        <v>1100</v>
      </c>
      <c r="M15" s="91"/>
      <c r="N15" s="85" t="s">
        <v>80</v>
      </c>
      <c r="O15" s="86"/>
      <c r="P15" s="87" t="s">
        <v>81</v>
      </c>
      <c r="Q15" s="88">
        <v>400</v>
      </c>
      <c r="R15" s="89"/>
      <c r="S15" s="88">
        <v>50</v>
      </c>
      <c r="T15" s="92"/>
      <c r="U15" s="85"/>
      <c r="V15" s="86"/>
      <c r="W15" s="87"/>
      <c r="X15" s="88"/>
      <c r="Y15" s="89"/>
      <c r="Z15" s="88"/>
      <c r="AA15" s="92"/>
      <c r="AB15" s="85"/>
      <c r="AC15" s="86"/>
      <c r="AD15" s="87"/>
      <c r="AE15" s="88"/>
      <c r="AF15" s="89"/>
      <c r="AG15" s="88"/>
      <c r="AH15" s="92"/>
      <c r="AI15" s="85" t="s">
        <v>82</v>
      </c>
      <c r="AJ15" s="86"/>
      <c r="AK15" s="87" t="s">
        <v>83</v>
      </c>
      <c r="AL15" s="88">
        <v>2750</v>
      </c>
      <c r="AM15" s="89"/>
      <c r="AN15" s="88"/>
      <c r="AO15" s="92"/>
    </row>
    <row r="16" spans="1:48" ht="16.5" customHeight="1" x14ac:dyDescent="0.15">
      <c r="A16" s="74"/>
      <c r="B16" s="75"/>
      <c r="C16" s="75"/>
      <c r="D16" s="76"/>
      <c r="E16" s="85" t="s">
        <v>84</v>
      </c>
      <c r="F16" s="86"/>
      <c r="G16" s="87" t="s">
        <v>85</v>
      </c>
      <c r="H16" s="88">
        <v>2250</v>
      </c>
      <c r="I16" s="89"/>
      <c r="J16" s="88">
        <v>100</v>
      </c>
      <c r="K16" s="89"/>
      <c r="L16" s="90">
        <v>600</v>
      </c>
      <c r="M16" s="91"/>
      <c r="N16" s="85"/>
      <c r="O16" s="86"/>
      <c r="P16" s="87"/>
      <c r="Q16" s="88"/>
      <c r="R16" s="89"/>
      <c r="S16" s="88"/>
      <c r="T16" s="92"/>
      <c r="U16" s="85"/>
      <c r="V16" s="86"/>
      <c r="W16" s="87"/>
      <c r="X16" s="88"/>
      <c r="Y16" s="89"/>
      <c r="Z16" s="88"/>
      <c r="AA16" s="92"/>
      <c r="AB16" s="85"/>
      <c r="AC16" s="86"/>
      <c r="AD16" s="87"/>
      <c r="AE16" s="88"/>
      <c r="AF16" s="89"/>
      <c r="AG16" s="88"/>
      <c r="AH16" s="92"/>
      <c r="AI16" s="85" t="s">
        <v>86</v>
      </c>
      <c r="AJ16" s="86"/>
      <c r="AK16" s="87" t="s">
        <v>87</v>
      </c>
      <c r="AL16" s="88">
        <v>3700</v>
      </c>
      <c r="AM16" s="89"/>
      <c r="AN16" s="88"/>
      <c r="AO16" s="92"/>
    </row>
    <row r="17" spans="1:41" ht="16.5" customHeight="1" x14ac:dyDescent="0.15">
      <c r="A17" s="94" t="str">
        <f>IF(C17&lt;&gt;0,"本紙","")</f>
        <v/>
      </c>
      <c r="B17" s="95"/>
      <c r="C17" s="96">
        <f>SUM(I20,R20,Y20,AM20)</f>
        <v>0</v>
      </c>
      <c r="D17" s="97"/>
      <c r="E17" s="85" t="s">
        <v>88</v>
      </c>
      <c r="F17" s="86"/>
      <c r="G17" s="87" t="s">
        <v>89</v>
      </c>
      <c r="H17" s="88">
        <v>2350</v>
      </c>
      <c r="I17" s="89"/>
      <c r="J17" s="88">
        <v>50</v>
      </c>
      <c r="K17" s="89"/>
      <c r="L17" s="90">
        <v>650</v>
      </c>
      <c r="M17" s="91"/>
      <c r="N17" s="85"/>
      <c r="O17" s="86"/>
      <c r="P17" s="87"/>
      <c r="Q17" s="88"/>
      <c r="R17" s="89"/>
      <c r="S17" s="88"/>
      <c r="T17" s="92"/>
      <c r="U17" s="85"/>
      <c r="V17" s="86"/>
      <c r="W17" s="87"/>
      <c r="X17" s="88"/>
      <c r="Y17" s="89"/>
      <c r="Z17" s="88"/>
      <c r="AA17" s="92"/>
      <c r="AB17" s="85"/>
      <c r="AC17" s="86"/>
      <c r="AD17" s="87"/>
      <c r="AE17" s="88"/>
      <c r="AF17" s="89"/>
      <c r="AG17" s="88"/>
      <c r="AH17" s="92"/>
      <c r="AI17" s="85" t="s">
        <v>90</v>
      </c>
      <c r="AJ17" s="86"/>
      <c r="AK17" s="87" t="s">
        <v>91</v>
      </c>
      <c r="AL17" s="88">
        <v>2350</v>
      </c>
      <c r="AM17" s="89"/>
      <c r="AN17" s="88"/>
      <c r="AO17" s="92"/>
    </row>
    <row r="18" spans="1:41" ht="16.5" customHeight="1" x14ac:dyDescent="0.15">
      <c r="A18" s="94" t="str">
        <f>IF(C18&lt;&gt;0,"日経","")</f>
        <v/>
      </c>
      <c r="B18" s="95"/>
      <c r="C18" s="96">
        <f>SUM(K20,T20,AA20,AO20)</f>
        <v>0</v>
      </c>
      <c r="D18" s="97"/>
      <c r="E18" s="85" t="s">
        <v>92</v>
      </c>
      <c r="F18" s="86"/>
      <c r="G18" s="87" t="s">
        <v>93</v>
      </c>
      <c r="H18" s="88">
        <v>1500</v>
      </c>
      <c r="I18" s="89"/>
      <c r="J18" s="88"/>
      <c r="K18" s="89"/>
      <c r="L18" s="90">
        <v>400</v>
      </c>
      <c r="M18" s="91"/>
      <c r="N18" s="85"/>
      <c r="O18" s="86"/>
      <c r="P18" s="87"/>
      <c r="Q18" s="88"/>
      <c r="R18" s="89"/>
      <c r="S18" s="88"/>
      <c r="T18" s="92"/>
      <c r="U18" s="85"/>
      <c r="V18" s="86"/>
      <c r="W18" s="87"/>
      <c r="X18" s="88"/>
      <c r="Y18" s="89"/>
      <c r="Z18" s="88"/>
      <c r="AA18" s="92"/>
      <c r="AB18" s="85"/>
      <c r="AC18" s="86"/>
      <c r="AD18" s="87"/>
      <c r="AE18" s="88"/>
      <c r="AF18" s="89"/>
      <c r="AG18" s="88"/>
      <c r="AH18" s="92"/>
      <c r="AI18" s="85" t="s">
        <v>94</v>
      </c>
      <c r="AJ18" s="86"/>
      <c r="AK18" s="87" t="s">
        <v>95</v>
      </c>
      <c r="AL18" s="88">
        <v>2750</v>
      </c>
      <c r="AM18" s="89"/>
      <c r="AN18" s="88"/>
      <c r="AO18" s="92"/>
    </row>
    <row r="19" spans="1:41" ht="16.5" customHeight="1" x14ac:dyDescent="0.15">
      <c r="A19" s="94"/>
      <c r="B19" s="95"/>
      <c r="C19" s="96"/>
      <c r="D19" s="97"/>
      <c r="E19" s="85"/>
      <c r="F19" s="86"/>
      <c r="G19" s="87"/>
      <c r="H19" s="88"/>
      <c r="I19" s="89"/>
      <c r="J19" s="88"/>
      <c r="K19" s="89"/>
      <c r="L19" s="90"/>
      <c r="M19" s="91"/>
      <c r="N19" s="85"/>
      <c r="O19" s="86"/>
      <c r="P19" s="87"/>
      <c r="Q19" s="88"/>
      <c r="R19" s="89"/>
      <c r="S19" s="88"/>
      <c r="T19" s="92"/>
      <c r="U19" s="85"/>
      <c r="V19" s="86"/>
      <c r="W19" s="87"/>
      <c r="X19" s="88"/>
      <c r="Y19" s="89"/>
      <c r="Z19" s="88"/>
      <c r="AA19" s="92"/>
      <c r="AB19" s="85"/>
      <c r="AC19" s="86"/>
      <c r="AD19" s="87"/>
      <c r="AE19" s="88"/>
      <c r="AF19" s="89"/>
      <c r="AG19" s="88"/>
      <c r="AH19" s="92"/>
      <c r="AI19" s="85" t="s">
        <v>96</v>
      </c>
      <c r="AJ19" s="86"/>
      <c r="AK19" s="87" t="s">
        <v>97</v>
      </c>
      <c r="AL19" s="88">
        <v>2350</v>
      </c>
      <c r="AM19" s="89"/>
      <c r="AN19" s="88"/>
      <c r="AO19" s="92"/>
    </row>
    <row r="20" spans="1:41" ht="16.5" customHeight="1" x14ac:dyDescent="0.15">
      <c r="A20" s="98"/>
      <c r="B20" s="99"/>
      <c r="C20" s="99"/>
      <c r="D20" s="100"/>
      <c r="E20" s="85"/>
      <c r="F20" s="86"/>
      <c r="G20" s="87"/>
      <c r="H20" s="88"/>
      <c r="I20" s="89"/>
      <c r="J20" s="88"/>
      <c r="K20" s="89"/>
      <c r="L20" s="90"/>
      <c r="M20" s="101"/>
      <c r="N20" s="85"/>
      <c r="O20" s="86"/>
      <c r="P20" s="87"/>
      <c r="Q20" s="88"/>
      <c r="R20" s="89"/>
      <c r="S20" s="88"/>
      <c r="T20" s="92"/>
      <c r="U20" s="85"/>
      <c r="V20" s="86"/>
      <c r="W20" s="87"/>
      <c r="X20" s="88"/>
      <c r="Y20" s="89"/>
      <c r="Z20" s="88"/>
      <c r="AA20" s="92"/>
      <c r="AB20" s="85"/>
      <c r="AC20" s="86"/>
      <c r="AD20" s="87"/>
      <c r="AE20" s="88"/>
      <c r="AF20" s="89"/>
      <c r="AG20" s="88"/>
      <c r="AH20" s="92"/>
      <c r="AI20" s="85" t="s">
        <v>98</v>
      </c>
      <c r="AJ20" s="86"/>
      <c r="AK20" s="87" t="s">
        <v>99</v>
      </c>
      <c r="AL20" s="88">
        <v>2750</v>
      </c>
      <c r="AM20" s="89"/>
      <c r="AN20" s="88"/>
      <c r="AO20" s="92"/>
    </row>
    <row r="21" spans="1:41" ht="16.5" customHeight="1" x14ac:dyDescent="0.15">
      <c r="A21" s="74"/>
      <c r="B21" s="75"/>
      <c r="C21" s="75"/>
      <c r="D21" s="76"/>
      <c r="E21" s="102"/>
      <c r="F21" s="103"/>
      <c r="G21" s="104"/>
      <c r="H21" s="105"/>
      <c r="I21" s="106"/>
      <c r="J21" s="105"/>
      <c r="K21" s="106"/>
      <c r="L21" s="107"/>
      <c r="M21" s="108"/>
      <c r="N21" s="102"/>
      <c r="O21" s="103"/>
      <c r="P21" s="104"/>
      <c r="Q21" s="105"/>
      <c r="R21" s="106"/>
      <c r="S21" s="105"/>
      <c r="T21" s="109"/>
      <c r="U21" s="102"/>
      <c r="V21" s="103"/>
      <c r="W21" s="104"/>
      <c r="X21" s="105"/>
      <c r="Y21" s="106"/>
      <c r="Z21" s="105"/>
      <c r="AA21" s="109"/>
      <c r="AB21" s="102"/>
      <c r="AC21" s="103"/>
      <c r="AD21" s="104"/>
      <c r="AE21" s="105"/>
      <c r="AF21" s="106"/>
      <c r="AG21" s="105"/>
      <c r="AH21" s="109"/>
      <c r="AI21" s="102" t="s">
        <v>100</v>
      </c>
      <c r="AJ21" s="103"/>
      <c r="AK21" s="104" t="s">
        <v>101</v>
      </c>
      <c r="AL21" s="105">
        <v>1550</v>
      </c>
      <c r="AM21" s="106"/>
      <c r="AN21" s="105"/>
      <c r="AO21" s="109"/>
    </row>
    <row r="22" spans="1:41" ht="16.5" customHeight="1" x14ac:dyDescent="0.15">
      <c r="A22" s="93"/>
      <c r="B22" s="110"/>
      <c r="C22" s="110"/>
      <c r="D22" s="111"/>
      <c r="E22" s="85"/>
      <c r="F22" s="86"/>
      <c r="G22" s="87"/>
      <c r="H22" s="88"/>
      <c r="I22" s="89"/>
      <c r="J22" s="88"/>
      <c r="K22" s="89"/>
      <c r="L22" s="90"/>
      <c r="M22" s="91"/>
      <c r="N22" s="85"/>
      <c r="O22" s="86"/>
      <c r="P22" s="87"/>
      <c r="Q22" s="88"/>
      <c r="R22" s="89"/>
      <c r="S22" s="88"/>
      <c r="T22" s="92"/>
      <c r="U22" s="85"/>
      <c r="V22" s="86"/>
      <c r="W22" s="87"/>
      <c r="X22" s="88"/>
      <c r="Y22" s="89"/>
      <c r="Z22" s="88"/>
      <c r="AA22" s="92"/>
      <c r="AB22" s="85"/>
      <c r="AC22" s="86"/>
      <c r="AD22" s="87"/>
      <c r="AE22" s="88"/>
      <c r="AF22" s="89"/>
      <c r="AG22" s="88"/>
      <c r="AH22" s="92"/>
      <c r="AI22" s="85" t="s">
        <v>102</v>
      </c>
      <c r="AJ22" s="86"/>
      <c r="AK22" s="87" t="s">
        <v>103</v>
      </c>
      <c r="AL22" s="88">
        <v>2950</v>
      </c>
      <c r="AM22" s="89"/>
      <c r="AN22" s="88">
        <v>250</v>
      </c>
      <c r="AO22" s="92"/>
    </row>
    <row r="23" spans="1:41" ht="16.5" customHeight="1" x14ac:dyDescent="0.15">
      <c r="A23" s="74"/>
      <c r="B23" s="75"/>
      <c r="C23" s="75"/>
      <c r="D23" s="76"/>
      <c r="E23" s="85"/>
      <c r="F23" s="86"/>
      <c r="G23" s="87"/>
      <c r="H23" s="88"/>
      <c r="I23" s="89"/>
      <c r="J23" s="88"/>
      <c r="K23" s="89"/>
      <c r="L23" s="90"/>
      <c r="M23" s="91"/>
      <c r="N23" s="85"/>
      <c r="O23" s="86"/>
      <c r="P23" s="87"/>
      <c r="Q23" s="88"/>
      <c r="R23" s="89"/>
      <c r="S23" s="88"/>
      <c r="T23" s="92"/>
      <c r="U23" s="85"/>
      <c r="V23" s="86"/>
      <c r="W23" s="87"/>
      <c r="X23" s="88"/>
      <c r="Y23" s="89"/>
      <c r="Z23" s="88"/>
      <c r="AA23" s="92"/>
      <c r="AB23" s="85"/>
      <c r="AC23" s="86"/>
      <c r="AD23" s="87"/>
      <c r="AE23" s="88"/>
      <c r="AF23" s="89"/>
      <c r="AG23" s="88"/>
      <c r="AH23" s="92"/>
      <c r="AI23" s="85" t="s">
        <v>104</v>
      </c>
      <c r="AJ23" s="86"/>
      <c r="AK23" s="87" t="s">
        <v>105</v>
      </c>
      <c r="AL23" s="88">
        <v>4250</v>
      </c>
      <c r="AM23" s="89"/>
      <c r="AN23" s="88">
        <v>150</v>
      </c>
      <c r="AO23" s="92"/>
    </row>
    <row r="24" spans="1:41" ht="16.5" customHeight="1" x14ac:dyDescent="0.15">
      <c r="A24" s="94"/>
      <c r="B24" s="95"/>
      <c r="C24" s="112"/>
      <c r="D24" s="113"/>
      <c r="E24" s="85"/>
      <c r="F24" s="86"/>
      <c r="G24" s="87"/>
      <c r="H24" s="88"/>
      <c r="I24" s="89"/>
      <c r="J24" s="88"/>
      <c r="K24" s="89"/>
      <c r="L24" s="90"/>
      <c r="M24" s="91"/>
      <c r="N24" s="85"/>
      <c r="O24" s="86"/>
      <c r="P24" s="87"/>
      <c r="Q24" s="88"/>
      <c r="R24" s="89"/>
      <c r="S24" s="88"/>
      <c r="T24" s="92"/>
      <c r="U24" s="85"/>
      <c r="V24" s="86"/>
      <c r="W24" s="87"/>
      <c r="X24" s="88"/>
      <c r="Y24" s="89"/>
      <c r="Z24" s="88"/>
      <c r="AA24" s="92"/>
      <c r="AB24" s="85"/>
      <c r="AC24" s="86"/>
      <c r="AD24" s="87"/>
      <c r="AE24" s="88"/>
      <c r="AF24" s="89"/>
      <c r="AG24" s="88"/>
      <c r="AH24" s="92"/>
      <c r="AI24" s="85" t="s">
        <v>106</v>
      </c>
      <c r="AJ24" s="86"/>
      <c r="AK24" s="87" t="s">
        <v>107</v>
      </c>
      <c r="AL24" s="88">
        <v>1100</v>
      </c>
      <c r="AM24" s="89"/>
      <c r="AN24" s="88">
        <v>50</v>
      </c>
      <c r="AO24" s="92"/>
    </row>
    <row r="25" spans="1:41" ht="16.5" customHeight="1" x14ac:dyDescent="0.15">
      <c r="A25" s="114"/>
      <c r="B25" s="115"/>
      <c r="C25" s="116"/>
      <c r="D25" s="117"/>
      <c r="E25" s="85"/>
      <c r="F25" s="86"/>
      <c r="G25" s="87"/>
      <c r="H25" s="88"/>
      <c r="I25" s="89"/>
      <c r="J25" s="88"/>
      <c r="K25" s="89"/>
      <c r="L25" s="90"/>
      <c r="M25" s="91"/>
      <c r="N25" s="85"/>
      <c r="O25" s="86"/>
      <c r="P25" s="87"/>
      <c r="Q25" s="88"/>
      <c r="R25" s="89"/>
      <c r="S25" s="88"/>
      <c r="T25" s="92"/>
      <c r="U25" s="85"/>
      <c r="V25" s="86"/>
      <c r="W25" s="87"/>
      <c r="X25" s="88"/>
      <c r="Y25" s="89"/>
      <c r="Z25" s="88"/>
      <c r="AA25" s="92"/>
      <c r="AB25" s="85"/>
      <c r="AC25" s="86"/>
      <c r="AD25" s="87"/>
      <c r="AE25" s="88"/>
      <c r="AF25" s="89"/>
      <c r="AG25" s="88"/>
      <c r="AH25" s="92"/>
      <c r="AI25" s="85" t="s">
        <v>108</v>
      </c>
      <c r="AJ25" s="86"/>
      <c r="AK25" s="87" t="s">
        <v>109</v>
      </c>
      <c r="AL25" s="88">
        <v>1600</v>
      </c>
      <c r="AM25" s="89"/>
      <c r="AN25" s="88">
        <v>100</v>
      </c>
      <c r="AO25" s="92"/>
    </row>
    <row r="26" spans="1:41" ht="16.5" customHeight="1" x14ac:dyDescent="0.15">
      <c r="A26" s="94"/>
      <c r="B26" s="95"/>
      <c r="C26" s="96"/>
      <c r="D26" s="97"/>
      <c r="E26" s="85"/>
      <c r="F26" s="86"/>
      <c r="G26" s="87"/>
      <c r="H26" s="88"/>
      <c r="I26" s="89"/>
      <c r="J26" s="88"/>
      <c r="K26" s="89"/>
      <c r="L26" s="90"/>
      <c r="M26" s="91"/>
      <c r="N26" s="85"/>
      <c r="O26" s="86"/>
      <c r="P26" s="87"/>
      <c r="Q26" s="88"/>
      <c r="R26" s="89"/>
      <c r="S26" s="88"/>
      <c r="T26" s="92"/>
      <c r="U26" s="85"/>
      <c r="V26" s="86"/>
      <c r="W26" s="87"/>
      <c r="X26" s="88"/>
      <c r="Y26" s="89"/>
      <c r="Z26" s="88"/>
      <c r="AA26" s="92"/>
      <c r="AB26" s="85"/>
      <c r="AC26" s="86"/>
      <c r="AD26" s="87"/>
      <c r="AE26" s="88"/>
      <c r="AF26" s="89"/>
      <c r="AG26" s="88"/>
      <c r="AH26" s="92"/>
      <c r="AI26" s="85" t="s">
        <v>110</v>
      </c>
      <c r="AJ26" s="86"/>
      <c r="AK26" s="87" t="s">
        <v>111</v>
      </c>
      <c r="AL26" s="88">
        <v>1700</v>
      </c>
      <c r="AM26" s="89"/>
      <c r="AN26" s="88">
        <v>100</v>
      </c>
      <c r="AO26" s="92"/>
    </row>
    <row r="27" spans="1:41" ht="16.5" customHeight="1" x14ac:dyDescent="0.15">
      <c r="A27" s="94"/>
      <c r="B27" s="95"/>
      <c r="C27" s="96"/>
      <c r="D27" s="97"/>
      <c r="E27" s="85"/>
      <c r="F27" s="86"/>
      <c r="G27" s="87"/>
      <c r="H27" s="88"/>
      <c r="I27" s="89"/>
      <c r="J27" s="88"/>
      <c r="K27" s="89"/>
      <c r="L27" s="90"/>
      <c r="M27" s="91"/>
      <c r="N27" s="85"/>
      <c r="O27" s="86"/>
      <c r="P27" s="87"/>
      <c r="Q27" s="88"/>
      <c r="R27" s="89"/>
      <c r="S27" s="88"/>
      <c r="T27" s="92"/>
      <c r="U27" s="85"/>
      <c r="V27" s="86"/>
      <c r="W27" s="87"/>
      <c r="X27" s="88"/>
      <c r="Y27" s="89"/>
      <c r="Z27" s="88"/>
      <c r="AA27" s="92"/>
      <c r="AB27" s="85"/>
      <c r="AC27" s="86"/>
      <c r="AD27" s="87"/>
      <c r="AE27" s="88"/>
      <c r="AF27" s="89"/>
      <c r="AG27" s="88"/>
      <c r="AH27" s="92"/>
      <c r="AI27" s="85" t="s">
        <v>112</v>
      </c>
      <c r="AJ27" s="86"/>
      <c r="AK27" s="87" t="s">
        <v>113</v>
      </c>
      <c r="AL27" s="88">
        <v>3750</v>
      </c>
      <c r="AM27" s="89"/>
      <c r="AN27" s="88"/>
      <c r="AO27" s="92"/>
    </row>
    <row r="28" spans="1:41" ht="16.5" customHeight="1" x14ac:dyDescent="0.15">
      <c r="A28" s="98"/>
      <c r="B28" s="99"/>
      <c r="C28" s="99"/>
      <c r="D28" s="100"/>
      <c r="E28" s="85"/>
      <c r="F28" s="86"/>
      <c r="G28" s="87"/>
      <c r="H28" s="88"/>
      <c r="I28" s="118"/>
      <c r="J28" s="88"/>
      <c r="K28" s="89"/>
      <c r="L28" s="90"/>
      <c r="M28" s="101"/>
      <c r="N28" s="85"/>
      <c r="O28" s="86"/>
      <c r="P28" s="87"/>
      <c r="Q28" s="88"/>
      <c r="R28" s="118"/>
      <c r="S28" s="88"/>
      <c r="T28" s="92"/>
      <c r="U28" s="85"/>
      <c r="V28" s="86"/>
      <c r="W28" s="87"/>
      <c r="X28" s="88"/>
      <c r="Y28" s="118"/>
      <c r="Z28" s="88"/>
      <c r="AA28" s="92"/>
      <c r="AB28" s="85"/>
      <c r="AC28" s="86"/>
      <c r="AD28" s="87"/>
      <c r="AE28" s="88"/>
      <c r="AF28" s="118"/>
      <c r="AG28" s="88"/>
      <c r="AH28" s="92"/>
      <c r="AI28" s="85" t="s">
        <v>114</v>
      </c>
      <c r="AJ28" s="86"/>
      <c r="AK28" s="87" t="s">
        <v>115</v>
      </c>
      <c r="AL28" s="88">
        <v>1650</v>
      </c>
      <c r="AM28" s="118"/>
      <c r="AN28" s="88">
        <v>50</v>
      </c>
      <c r="AO28" s="92"/>
    </row>
    <row r="29" spans="1:41" ht="16.5" customHeight="1" x14ac:dyDescent="0.15">
      <c r="A29" s="74"/>
      <c r="B29" s="75"/>
      <c r="C29" s="75"/>
      <c r="D29" s="76"/>
      <c r="E29" s="102"/>
      <c r="F29" s="103"/>
      <c r="G29" s="104"/>
      <c r="H29" s="105"/>
      <c r="I29" s="106"/>
      <c r="J29" s="105"/>
      <c r="K29" s="106"/>
      <c r="L29" s="107"/>
      <c r="M29" s="108"/>
      <c r="N29" s="102"/>
      <c r="O29" s="103"/>
      <c r="P29" s="104"/>
      <c r="Q29" s="105"/>
      <c r="R29" s="106"/>
      <c r="S29" s="105"/>
      <c r="T29" s="109"/>
      <c r="U29" s="102"/>
      <c r="V29" s="103"/>
      <c r="W29" s="104"/>
      <c r="X29" s="105"/>
      <c r="Y29" s="106"/>
      <c r="Z29" s="105"/>
      <c r="AA29" s="109"/>
      <c r="AB29" s="102"/>
      <c r="AC29" s="103"/>
      <c r="AD29" s="104"/>
      <c r="AE29" s="105"/>
      <c r="AF29" s="106"/>
      <c r="AG29" s="105"/>
      <c r="AH29" s="109"/>
      <c r="AI29" s="102" t="s">
        <v>116</v>
      </c>
      <c r="AJ29" s="103"/>
      <c r="AK29" s="104" t="s">
        <v>117</v>
      </c>
      <c r="AL29" s="105">
        <v>1550</v>
      </c>
      <c r="AM29" s="106"/>
      <c r="AN29" s="105">
        <v>50</v>
      </c>
      <c r="AO29" s="109"/>
    </row>
    <row r="30" spans="1:41" ht="16.5" customHeight="1" x14ac:dyDescent="0.15">
      <c r="A30" s="93"/>
      <c r="B30" s="110"/>
      <c r="C30" s="110"/>
      <c r="D30" s="111"/>
      <c r="E30" s="85"/>
      <c r="F30" s="86"/>
      <c r="G30" s="87"/>
      <c r="H30" s="88"/>
      <c r="I30" s="89"/>
      <c r="J30" s="88"/>
      <c r="K30" s="89"/>
      <c r="L30" s="90"/>
      <c r="M30" s="91"/>
      <c r="N30" s="85"/>
      <c r="O30" s="86"/>
      <c r="P30" s="87"/>
      <c r="Q30" s="88"/>
      <c r="R30" s="89"/>
      <c r="S30" s="88"/>
      <c r="T30" s="92"/>
      <c r="U30" s="85"/>
      <c r="V30" s="86"/>
      <c r="W30" s="87"/>
      <c r="X30" s="88"/>
      <c r="Y30" s="89"/>
      <c r="Z30" s="88"/>
      <c r="AA30" s="92"/>
      <c r="AB30" s="85"/>
      <c r="AC30" s="86"/>
      <c r="AD30" s="87"/>
      <c r="AE30" s="88"/>
      <c r="AF30" s="89"/>
      <c r="AG30" s="88"/>
      <c r="AH30" s="92"/>
      <c r="AI30" s="85" t="s">
        <v>118</v>
      </c>
      <c r="AJ30" s="86"/>
      <c r="AK30" s="87" t="s">
        <v>119</v>
      </c>
      <c r="AL30" s="88">
        <v>1850</v>
      </c>
      <c r="AM30" s="89"/>
      <c r="AN30" s="88">
        <v>100</v>
      </c>
      <c r="AO30" s="92"/>
    </row>
    <row r="31" spans="1:41" ht="16.5" customHeight="1" x14ac:dyDescent="0.15">
      <c r="A31" s="94"/>
      <c r="B31" s="95"/>
      <c r="C31" s="112"/>
      <c r="D31" s="113"/>
      <c r="E31" s="85"/>
      <c r="F31" s="86"/>
      <c r="G31" s="87"/>
      <c r="H31" s="88"/>
      <c r="I31" s="89"/>
      <c r="J31" s="88"/>
      <c r="K31" s="89"/>
      <c r="L31" s="90"/>
      <c r="M31" s="91"/>
      <c r="N31" s="85"/>
      <c r="O31" s="86"/>
      <c r="P31" s="87"/>
      <c r="Q31" s="88"/>
      <c r="R31" s="89"/>
      <c r="S31" s="88"/>
      <c r="T31" s="92"/>
      <c r="U31" s="85"/>
      <c r="V31" s="86"/>
      <c r="W31" s="87"/>
      <c r="X31" s="88"/>
      <c r="Y31" s="89"/>
      <c r="Z31" s="88"/>
      <c r="AA31" s="92"/>
      <c r="AB31" s="85"/>
      <c r="AC31" s="86"/>
      <c r="AD31" s="87"/>
      <c r="AE31" s="88"/>
      <c r="AF31" s="89"/>
      <c r="AG31" s="88"/>
      <c r="AH31" s="92"/>
      <c r="AI31" s="85" t="s">
        <v>120</v>
      </c>
      <c r="AJ31" s="86"/>
      <c r="AK31" s="87" t="s">
        <v>121</v>
      </c>
      <c r="AL31" s="88">
        <v>1200</v>
      </c>
      <c r="AM31" s="89"/>
      <c r="AN31" s="88">
        <v>50</v>
      </c>
      <c r="AO31" s="92"/>
    </row>
    <row r="32" spans="1:41" ht="16.5" customHeight="1" x14ac:dyDescent="0.15">
      <c r="A32" s="114"/>
      <c r="B32" s="115"/>
      <c r="C32" s="116"/>
      <c r="D32" s="117"/>
      <c r="E32" s="85"/>
      <c r="F32" s="86"/>
      <c r="G32" s="87"/>
      <c r="H32" s="88"/>
      <c r="I32" s="89"/>
      <c r="J32" s="88"/>
      <c r="K32" s="89"/>
      <c r="L32" s="90"/>
      <c r="M32" s="91"/>
      <c r="N32" s="85"/>
      <c r="O32" s="86"/>
      <c r="P32" s="87"/>
      <c r="Q32" s="88"/>
      <c r="R32" s="89"/>
      <c r="S32" s="88"/>
      <c r="T32" s="92"/>
      <c r="U32" s="85"/>
      <c r="V32" s="86"/>
      <c r="W32" s="87"/>
      <c r="X32" s="88"/>
      <c r="Y32" s="89"/>
      <c r="Z32" s="88"/>
      <c r="AA32" s="92"/>
      <c r="AB32" s="85"/>
      <c r="AC32" s="86"/>
      <c r="AD32" s="87"/>
      <c r="AE32" s="88"/>
      <c r="AF32" s="89"/>
      <c r="AG32" s="88"/>
      <c r="AH32" s="92"/>
      <c r="AI32" s="85" t="s">
        <v>122</v>
      </c>
      <c r="AJ32" s="86"/>
      <c r="AK32" s="87" t="s">
        <v>123</v>
      </c>
      <c r="AL32" s="88">
        <v>700</v>
      </c>
      <c r="AM32" s="89"/>
      <c r="AN32" s="88"/>
      <c r="AO32" s="92"/>
    </row>
    <row r="33" spans="1:48" ht="16.5" customHeight="1" x14ac:dyDescent="0.15">
      <c r="A33" s="94"/>
      <c r="B33" s="95"/>
      <c r="C33" s="96"/>
      <c r="D33" s="97"/>
      <c r="E33" s="85"/>
      <c r="F33" s="86"/>
      <c r="G33" s="87"/>
      <c r="H33" s="88"/>
      <c r="I33" s="89"/>
      <c r="J33" s="88"/>
      <c r="K33" s="89"/>
      <c r="L33" s="90"/>
      <c r="M33" s="91"/>
      <c r="N33" s="85"/>
      <c r="O33" s="86"/>
      <c r="P33" s="87"/>
      <c r="Q33" s="88"/>
      <c r="R33" s="89"/>
      <c r="S33" s="88"/>
      <c r="T33" s="92"/>
      <c r="U33" s="85"/>
      <c r="V33" s="86"/>
      <c r="W33" s="87"/>
      <c r="X33" s="88"/>
      <c r="Y33" s="89"/>
      <c r="Z33" s="88"/>
      <c r="AA33" s="92"/>
      <c r="AB33" s="85"/>
      <c r="AC33" s="86"/>
      <c r="AD33" s="87"/>
      <c r="AE33" s="88"/>
      <c r="AF33" s="89"/>
      <c r="AG33" s="88"/>
      <c r="AH33" s="92"/>
      <c r="AI33" s="85"/>
      <c r="AJ33" s="86"/>
      <c r="AK33" s="87"/>
      <c r="AL33" s="88"/>
      <c r="AM33" s="89"/>
      <c r="AN33" s="88"/>
      <c r="AO33" s="92"/>
    </row>
    <row r="34" spans="1:48" ht="16.5" customHeight="1" x14ac:dyDescent="0.15">
      <c r="A34" s="94"/>
      <c r="B34" s="95"/>
      <c r="C34" s="96"/>
      <c r="D34" s="97"/>
      <c r="E34" s="85"/>
      <c r="F34" s="86"/>
      <c r="G34" s="87"/>
      <c r="H34" s="88"/>
      <c r="I34" s="89"/>
      <c r="J34" s="88"/>
      <c r="K34" s="89"/>
      <c r="L34" s="90"/>
      <c r="M34" s="91"/>
      <c r="N34" s="85"/>
      <c r="O34" s="86"/>
      <c r="P34" s="87"/>
      <c r="Q34" s="88"/>
      <c r="R34" s="89"/>
      <c r="S34" s="88"/>
      <c r="T34" s="92"/>
      <c r="U34" s="85"/>
      <c r="V34" s="86"/>
      <c r="W34" s="87"/>
      <c r="X34" s="88"/>
      <c r="Y34" s="89"/>
      <c r="Z34" s="88"/>
      <c r="AA34" s="92"/>
      <c r="AB34" s="85"/>
      <c r="AC34" s="86"/>
      <c r="AD34" s="87"/>
      <c r="AE34" s="88"/>
      <c r="AF34" s="89"/>
      <c r="AG34" s="88"/>
      <c r="AH34" s="92"/>
      <c r="AI34" s="85"/>
      <c r="AJ34" s="86"/>
      <c r="AK34" s="87"/>
      <c r="AL34" s="88"/>
      <c r="AM34" s="89"/>
      <c r="AN34" s="88"/>
      <c r="AO34" s="92"/>
    </row>
    <row r="35" spans="1:48" ht="16.5" customHeight="1" x14ac:dyDescent="0.15">
      <c r="A35" s="98"/>
      <c r="B35" s="99"/>
      <c r="C35" s="99"/>
      <c r="D35" s="100"/>
      <c r="E35" s="85"/>
      <c r="F35" s="86"/>
      <c r="G35" s="87"/>
      <c r="H35" s="88"/>
      <c r="I35" s="118"/>
      <c r="J35" s="88"/>
      <c r="K35" s="89"/>
      <c r="L35" s="90"/>
      <c r="M35" s="101"/>
      <c r="N35" s="85"/>
      <c r="O35" s="86"/>
      <c r="P35" s="87"/>
      <c r="Q35" s="88"/>
      <c r="R35" s="118"/>
      <c r="S35" s="88"/>
      <c r="T35" s="92"/>
      <c r="U35" s="85"/>
      <c r="V35" s="86"/>
      <c r="W35" s="87"/>
      <c r="X35" s="88"/>
      <c r="Y35" s="118"/>
      <c r="Z35" s="88"/>
      <c r="AA35" s="92"/>
      <c r="AB35" s="85"/>
      <c r="AC35" s="86"/>
      <c r="AD35" s="87"/>
      <c r="AE35" s="88"/>
      <c r="AF35" s="118"/>
      <c r="AG35" s="88"/>
      <c r="AH35" s="92"/>
      <c r="AI35" s="85"/>
      <c r="AJ35" s="86"/>
      <c r="AK35" s="87"/>
      <c r="AL35" s="88"/>
      <c r="AM35" s="118"/>
      <c r="AN35" s="88"/>
      <c r="AO35" s="92"/>
    </row>
    <row r="36" spans="1:48" ht="16.5" customHeight="1" x14ac:dyDescent="0.15">
      <c r="A36" s="74"/>
      <c r="B36" s="75"/>
      <c r="C36" s="75"/>
      <c r="D36" s="76"/>
      <c r="E36" s="102"/>
      <c r="F36" s="103"/>
      <c r="G36" s="104"/>
      <c r="H36" s="105"/>
      <c r="I36" s="106"/>
      <c r="J36" s="105"/>
      <c r="K36" s="106"/>
      <c r="L36" s="107"/>
      <c r="M36" s="108"/>
      <c r="N36" s="102"/>
      <c r="O36" s="103"/>
      <c r="P36" s="104"/>
      <c r="Q36" s="105"/>
      <c r="R36" s="106"/>
      <c r="S36" s="105"/>
      <c r="T36" s="109"/>
      <c r="U36" s="102"/>
      <c r="V36" s="103"/>
      <c r="W36" s="104"/>
      <c r="X36" s="105"/>
      <c r="Y36" s="106"/>
      <c r="Z36" s="105"/>
      <c r="AA36" s="109"/>
      <c r="AB36" s="102"/>
      <c r="AC36" s="103"/>
      <c r="AD36" s="104"/>
      <c r="AE36" s="105"/>
      <c r="AF36" s="106"/>
      <c r="AG36" s="105"/>
      <c r="AH36" s="109"/>
      <c r="AI36" s="102"/>
      <c r="AJ36" s="103"/>
      <c r="AK36" s="104"/>
      <c r="AL36" s="105"/>
      <c r="AM36" s="106"/>
      <c r="AN36" s="105"/>
      <c r="AO36" s="109"/>
    </row>
    <row r="37" spans="1:48" ht="16.5" customHeight="1" x14ac:dyDescent="0.15">
      <c r="A37" s="93"/>
      <c r="B37" s="110"/>
      <c r="C37" s="110"/>
      <c r="D37" s="111"/>
      <c r="E37" s="85"/>
      <c r="F37" s="86"/>
      <c r="G37" s="87"/>
      <c r="H37" s="88"/>
      <c r="I37" s="89"/>
      <c r="J37" s="88"/>
      <c r="K37" s="89"/>
      <c r="L37" s="90"/>
      <c r="M37" s="91"/>
      <c r="N37" s="85"/>
      <c r="O37" s="86"/>
      <c r="P37" s="87"/>
      <c r="Q37" s="88"/>
      <c r="R37" s="89"/>
      <c r="S37" s="88"/>
      <c r="T37" s="92"/>
      <c r="U37" s="85"/>
      <c r="V37" s="86"/>
      <c r="W37" s="87"/>
      <c r="X37" s="88"/>
      <c r="Y37" s="89"/>
      <c r="Z37" s="88"/>
      <c r="AA37" s="92"/>
      <c r="AB37" s="85"/>
      <c r="AC37" s="86"/>
      <c r="AD37" s="87"/>
      <c r="AE37" s="88"/>
      <c r="AF37" s="89"/>
      <c r="AG37" s="88"/>
      <c r="AH37" s="92"/>
      <c r="AI37" s="85"/>
      <c r="AJ37" s="86"/>
      <c r="AK37" s="87"/>
      <c r="AL37" s="88"/>
      <c r="AM37" s="89"/>
      <c r="AN37" s="88"/>
      <c r="AO37" s="92"/>
    </row>
    <row r="38" spans="1:48" ht="16.5" customHeight="1" x14ac:dyDescent="0.15">
      <c r="A38" s="94" t="str">
        <f>IF(C38&lt;&gt;0,"ヨミ","")</f>
        <v/>
      </c>
      <c r="B38" s="95"/>
      <c r="C38" s="96">
        <f>M43</f>
        <v>0</v>
      </c>
      <c r="D38" s="97"/>
      <c r="E38" s="85"/>
      <c r="F38" s="86"/>
      <c r="G38" s="87"/>
      <c r="H38" s="88"/>
      <c r="I38" s="89"/>
      <c r="J38" s="88"/>
      <c r="K38" s="89"/>
      <c r="L38" s="90"/>
      <c r="M38" s="91"/>
      <c r="N38" s="85"/>
      <c r="O38" s="86"/>
      <c r="P38" s="87"/>
      <c r="Q38" s="88"/>
      <c r="R38" s="89"/>
      <c r="S38" s="88"/>
      <c r="T38" s="92"/>
      <c r="U38" s="85"/>
      <c r="V38" s="86"/>
      <c r="W38" s="87"/>
      <c r="X38" s="88"/>
      <c r="Y38" s="89"/>
      <c r="Z38" s="88"/>
      <c r="AA38" s="92"/>
      <c r="AB38" s="85"/>
      <c r="AC38" s="86"/>
      <c r="AD38" s="87"/>
      <c r="AE38" s="88"/>
      <c r="AF38" s="89"/>
      <c r="AG38" s="88"/>
      <c r="AH38" s="92"/>
      <c r="AI38" s="85"/>
      <c r="AJ38" s="86"/>
      <c r="AK38" s="87"/>
      <c r="AL38" s="88"/>
      <c r="AM38" s="89"/>
      <c r="AN38" s="88"/>
      <c r="AO38" s="92"/>
    </row>
    <row r="39" spans="1:48" ht="16.5" customHeight="1" x14ac:dyDescent="0.15">
      <c r="A39" s="94" t="str">
        <f>IF(C39&lt;&gt;0,"本紙","")</f>
        <v/>
      </c>
      <c r="B39" s="95"/>
      <c r="C39" s="96">
        <f>SUM(I42,R42,Y42,AM42,AF42)</f>
        <v>0</v>
      </c>
      <c r="D39" s="97"/>
      <c r="E39" s="85"/>
      <c r="F39" s="86"/>
      <c r="G39" s="87"/>
      <c r="H39" s="88"/>
      <c r="I39" s="89"/>
      <c r="J39" s="88"/>
      <c r="K39" s="89"/>
      <c r="L39" s="90"/>
      <c r="M39" s="91"/>
      <c r="N39" s="85"/>
      <c r="O39" s="86"/>
      <c r="P39" s="87"/>
      <c r="Q39" s="88"/>
      <c r="R39" s="89"/>
      <c r="S39" s="88"/>
      <c r="T39" s="92"/>
      <c r="U39" s="85"/>
      <c r="V39" s="86"/>
      <c r="W39" s="87"/>
      <c r="X39" s="88"/>
      <c r="Y39" s="89"/>
      <c r="Z39" s="88"/>
      <c r="AA39" s="92"/>
      <c r="AB39" s="85"/>
      <c r="AC39" s="86"/>
      <c r="AD39" s="87"/>
      <c r="AE39" s="88"/>
      <c r="AF39" s="89"/>
      <c r="AG39" s="88"/>
      <c r="AH39" s="92"/>
      <c r="AI39" s="85"/>
      <c r="AJ39" s="86"/>
      <c r="AK39" s="87"/>
      <c r="AL39" s="88"/>
      <c r="AM39" s="89"/>
      <c r="AN39" s="88"/>
      <c r="AO39" s="92"/>
    </row>
    <row r="40" spans="1:48" ht="16.5" customHeight="1" x14ac:dyDescent="0.15">
      <c r="A40" s="94" t="str">
        <f>IF(C40&lt;&gt;0,"日経","")</f>
        <v/>
      </c>
      <c r="B40" s="95"/>
      <c r="C40" s="96">
        <f>SUM(K42,T42,AA42,AO42,AH42)</f>
        <v>0</v>
      </c>
      <c r="D40" s="97"/>
      <c r="E40" s="85"/>
      <c r="F40" s="86"/>
      <c r="G40" s="87"/>
      <c r="H40" s="88"/>
      <c r="I40" s="89"/>
      <c r="J40" s="88"/>
      <c r="K40" s="89"/>
      <c r="L40" s="90"/>
      <c r="M40" s="91"/>
      <c r="N40" s="85"/>
      <c r="O40" s="86"/>
      <c r="P40" s="87"/>
      <c r="Q40" s="88"/>
      <c r="R40" s="89"/>
      <c r="S40" s="88"/>
      <c r="T40" s="92"/>
      <c r="U40" s="85"/>
      <c r="V40" s="86"/>
      <c r="W40" s="87"/>
      <c r="X40" s="88"/>
      <c r="Y40" s="89"/>
      <c r="Z40" s="88"/>
      <c r="AA40" s="92"/>
      <c r="AB40" s="85"/>
      <c r="AC40" s="86"/>
      <c r="AD40" s="87"/>
      <c r="AE40" s="88"/>
      <c r="AF40" s="89"/>
      <c r="AG40" s="88"/>
      <c r="AH40" s="92"/>
      <c r="AI40" s="85"/>
      <c r="AJ40" s="86"/>
      <c r="AK40" s="87"/>
      <c r="AL40" s="88"/>
      <c r="AM40" s="89"/>
      <c r="AN40" s="88"/>
      <c r="AO40" s="92"/>
    </row>
    <row r="41" spans="1:48" ht="16.5" customHeight="1" x14ac:dyDescent="0.15">
      <c r="A41" s="94" t="str">
        <f>IF(C41&lt;&gt;0,"計）","")</f>
        <v/>
      </c>
      <c r="B41" s="95"/>
      <c r="C41" s="96">
        <f>IF(C39&gt;0,IF(C40+C38&gt;0,C39+C40+C38,0),0)</f>
        <v>0</v>
      </c>
      <c r="D41" s="97"/>
      <c r="E41" s="85"/>
      <c r="F41" s="86"/>
      <c r="G41" s="87"/>
      <c r="H41" s="88"/>
      <c r="I41" s="89"/>
      <c r="J41" s="88"/>
      <c r="K41" s="89"/>
      <c r="L41" s="90"/>
      <c r="M41" s="91"/>
      <c r="N41" s="85"/>
      <c r="O41" s="86"/>
      <c r="P41" s="87"/>
      <c r="Q41" s="88"/>
      <c r="R41" s="89"/>
      <c r="S41" s="88"/>
      <c r="T41" s="92"/>
      <c r="U41" s="85"/>
      <c r="V41" s="86"/>
      <c r="W41" s="87"/>
      <c r="X41" s="88"/>
      <c r="Y41" s="89"/>
      <c r="Z41" s="88"/>
      <c r="AA41" s="92"/>
      <c r="AB41" s="85"/>
      <c r="AC41" s="86"/>
      <c r="AD41" s="87"/>
      <c r="AE41" s="88"/>
      <c r="AF41" s="89"/>
      <c r="AG41" s="88"/>
      <c r="AH41" s="92"/>
      <c r="AI41" s="85"/>
      <c r="AJ41" s="86"/>
      <c r="AK41" s="87"/>
      <c r="AL41" s="88"/>
      <c r="AM41" s="89"/>
      <c r="AN41" s="88"/>
      <c r="AO41" s="92"/>
    </row>
    <row r="42" spans="1:48" ht="16.5" customHeight="1" x14ac:dyDescent="0.15">
      <c r="A42" s="119">
        <f>SUM(H42,J42,Q42,S42,X42,Z42,AL42,AN42,AE42,AG42)</f>
        <v>115000</v>
      </c>
      <c r="B42" s="120"/>
      <c r="C42" s="120"/>
      <c r="D42" s="121"/>
      <c r="E42" s="122" t="s">
        <v>124</v>
      </c>
      <c r="F42" s="123"/>
      <c r="G42" s="124"/>
      <c r="H42" s="125">
        <f t="shared" ref="H42:M42" si="0">SUM(H7:H41)</f>
        <v>35800</v>
      </c>
      <c r="I42" s="126">
        <f t="shared" si="0"/>
        <v>0</v>
      </c>
      <c r="J42" s="125">
        <f t="shared" si="0"/>
        <v>1450</v>
      </c>
      <c r="K42" s="127">
        <f t="shared" si="0"/>
        <v>0</v>
      </c>
      <c r="L42" s="128">
        <f t="shared" si="0"/>
        <v>11750</v>
      </c>
      <c r="M42" s="129">
        <f t="shared" si="0"/>
        <v>0</v>
      </c>
      <c r="N42" s="122" t="s">
        <v>124</v>
      </c>
      <c r="O42" s="123"/>
      <c r="P42" s="124"/>
      <c r="Q42" s="125">
        <f>SUM(Q7:Q41)</f>
        <v>15200</v>
      </c>
      <c r="R42" s="126">
        <f>SUM(R7:R41)</f>
        <v>0</v>
      </c>
      <c r="S42" s="125">
        <f>SUM(S7:S41)</f>
        <v>2150</v>
      </c>
      <c r="T42" s="130">
        <f>SUM(T7:T41)</f>
        <v>0</v>
      </c>
      <c r="U42" s="122" t="s">
        <v>124</v>
      </c>
      <c r="V42" s="123"/>
      <c r="W42" s="124"/>
      <c r="X42" s="125">
        <f>SUM(X7:X41)</f>
        <v>2250</v>
      </c>
      <c r="Y42" s="126">
        <f>SUM(Y7:Y41)</f>
        <v>0</v>
      </c>
      <c r="Z42" s="125">
        <f>SUM(Z7:Z41)</f>
        <v>500</v>
      </c>
      <c r="AA42" s="130">
        <f>SUM(AA7:AA41)</f>
        <v>0</v>
      </c>
      <c r="AB42" s="122" t="s">
        <v>124</v>
      </c>
      <c r="AC42" s="123"/>
      <c r="AD42" s="124"/>
      <c r="AE42" s="125">
        <f>SUM(AE7:AE41)</f>
        <v>200</v>
      </c>
      <c r="AF42" s="126">
        <f>SUM(AF7:AF41)</f>
        <v>0</v>
      </c>
      <c r="AG42" s="125">
        <f>SUM(AG7:AG41)</f>
        <v>0</v>
      </c>
      <c r="AH42" s="130">
        <f>SUM(AH7:AH41)</f>
        <v>0</v>
      </c>
      <c r="AI42" s="122" t="s">
        <v>124</v>
      </c>
      <c r="AJ42" s="123"/>
      <c r="AK42" s="124"/>
      <c r="AL42" s="125">
        <f>SUM(AL7:AL41)</f>
        <v>56550</v>
      </c>
      <c r="AM42" s="126">
        <f>SUM(AM7:AM41)</f>
        <v>0</v>
      </c>
      <c r="AN42" s="125">
        <f>SUM(AN7:AN41)</f>
        <v>900</v>
      </c>
      <c r="AO42" s="130">
        <f>SUM(AO7:AO41)</f>
        <v>0</v>
      </c>
    </row>
    <row r="43" spans="1:48" s="145" customFormat="1" ht="16.5" customHeight="1" x14ac:dyDescent="0.15">
      <c r="A43" s="131" t="s">
        <v>125</v>
      </c>
      <c r="B43" s="132"/>
      <c r="C43" s="132"/>
      <c r="D43" s="133"/>
      <c r="E43" s="134">
        <f>I43+K43+R43+T43+Y43+AA43+AM43+AO43+AF43+AH43</f>
        <v>0</v>
      </c>
      <c r="F43" s="135"/>
      <c r="G43" s="136"/>
      <c r="H43" s="137"/>
      <c r="I43" s="138">
        <f>I42</f>
        <v>0</v>
      </c>
      <c r="J43" s="139"/>
      <c r="K43" s="140">
        <f>K42</f>
        <v>0</v>
      </c>
      <c r="L43" s="141"/>
      <c r="M43" s="142">
        <f>M42</f>
        <v>0</v>
      </c>
      <c r="N43" s="143"/>
      <c r="O43" s="135"/>
      <c r="P43" s="136"/>
      <c r="Q43" s="137"/>
      <c r="R43" s="138">
        <f>R42</f>
        <v>0</v>
      </c>
      <c r="S43" s="139"/>
      <c r="T43" s="144">
        <f>T42</f>
        <v>0</v>
      </c>
      <c r="U43" s="143"/>
      <c r="V43" s="135"/>
      <c r="W43" s="136"/>
      <c r="X43" s="137"/>
      <c r="Y43" s="138">
        <f>Y42</f>
        <v>0</v>
      </c>
      <c r="Z43" s="139"/>
      <c r="AA43" s="144">
        <f>AA42</f>
        <v>0</v>
      </c>
      <c r="AB43" s="143"/>
      <c r="AC43" s="135"/>
      <c r="AD43" s="136"/>
      <c r="AE43" s="137"/>
      <c r="AF43" s="138">
        <f>AF42</f>
        <v>0</v>
      </c>
      <c r="AG43" s="139"/>
      <c r="AH43" s="144">
        <f>AH42</f>
        <v>0</v>
      </c>
      <c r="AI43" s="143"/>
      <c r="AJ43" s="135"/>
      <c r="AK43" s="136"/>
      <c r="AL43" s="137"/>
      <c r="AM43" s="138">
        <f>AM42</f>
        <v>0</v>
      </c>
      <c r="AN43" s="139"/>
      <c r="AO43" s="144">
        <f>AO42</f>
        <v>0</v>
      </c>
    </row>
    <row r="44" spans="1:48" s="153" customFormat="1" ht="12.75" customHeight="1" x14ac:dyDescent="0.25">
      <c r="A44" s="146" t="s">
        <v>126</v>
      </c>
      <c r="B44" s="146"/>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7"/>
      <c r="AC44" s="147"/>
      <c r="AD44" s="147"/>
      <c r="AE44" s="147"/>
      <c r="AF44" s="147"/>
      <c r="AG44" s="148" t="s">
        <v>127</v>
      </c>
      <c r="AH44" s="147"/>
      <c r="AI44" s="148"/>
      <c r="AJ44" s="149"/>
      <c r="AK44" s="149"/>
      <c r="AL44" s="149"/>
      <c r="AM44" s="149"/>
      <c r="AN44" s="148"/>
      <c r="AO44" s="150" t="s">
        <v>128</v>
      </c>
      <c r="AP44" s="151"/>
      <c r="AQ44" s="151"/>
      <c r="AR44" s="152"/>
      <c r="AS44" s="151"/>
      <c r="AT44" s="151"/>
      <c r="AU44" s="151"/>
      <c r="AV44" s="152"/>
    </row>
    <row r="45" spans="1:48" s="153" customFormat="1" ht="12.75" customHeight="1" x14ac:dyDescent="0.25">
      <c r="A45" s="154"/>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47"/>
      <c r="AC45" s="147"/>
      <c r="AD45" s="147"/>
      <c r="AE45" s="147"/>
      <c r="AF45" s="147"/>
      <c r="AG45" s="148" t="s">
        <v>129</v>
      </c>
      <c r="AH45" s="147"/>
      <c r="AI45" s="148"/>
      <c r="AJ45" s="155"/>
      <c r="AK45" s="155"/>
      <c r="AL45" s="155"/>
      <c r="AM45" s="155"/>
      <c r="AN45" s="148"/>
      <c r="AO45" s="150" t="s">
        <v>130</v>
      </c>
      <c r="AP45" s="151"/>
      <c r="AQ45" s="151"/>
      <c r="AR45" s="152"/>
      <c r="AS45" s="151"/>
      <c r="AT45" s="151"/>
      <c r="AU45" s="151"/>
      <c r="AV45" s="152"/>
    </row>
    <row r="46" spans="1:48" ht="12.75" customHeight="1" x14ac:dyDescent="0.15">
      <c r="A46" s="156" t="s">
        <v>131</v>
      </c>
      <c r="AA46" s="151"/>
      <c r="AG46" s="148" t="s">
        <v>132</v>
      </c>
      <c r="AH46" s="151"/>
      <c r="AI46" s="148"/>
      <c r="AJ46" s="148"/>
      <c r="AK46" s="148"/>
      <c r="AL46" s="148"/>
      <c r="AM46" s="148"/>
      <c r="AN46" s="148"/>
      <c r="AO46" s="150"/>
      <c r="AP46" s="151"/>
      <c r="AQ46" s="151"/>
      <c r="AR46" s="152"/>
      <c r="AS46" s="158"/>
      <c r="AT46" s="158"/>
      <c r="AU46" s="158"/>
      <c r="AV46" s="6"/>
    </row>
    <row r="47" spans="1:48" x14ac:dyDescent="0.15">
      <c r="AL47" s="151"/>
      <c r="AM47" s="151"/>
      <c r="AN47" s="151"/>
      <c r="AO47" s="151"/>
      <c r="AP47" s="151"/>
      <c r="AQ47" s="151"/>
      <c r="AR47" s="152"/>
    </row>
    <row r="48" spans="1:48" x14ac:dyDescent="0.15">
      <c r="AL48" s="151"/>
      <c r="AM48" s="151"/>
      <c r="AN48" s="151"/>
      <c r="AO48" s="151"/>
      <c r="AP48" s="151"/>
      <c r="AQ48" s="151"/>
      <c r="AR48" s="152"/>
    </row>
    <row r="49" ht="10.5" customHeight="1" x14ac:dyDescent="0.15"/>
    <row r="51" ht="10.5" customHeight="1" x14ac:dyDescent="0.15"/>
  </sheetData>
  <mergeCells count="90">
    <mergeCell ref="A42:D42"/>
    <mergeCell ref="A43:D43"/>
    <mergeCell ref="A44:AA45"/>
    <mergeCell ref="A39:B39"/>
    <mergeCell ref="C39:D39"/>
    <mergeCell ref="A40:B40"/>
    <mergeCell ref="C40:D40"/>
    <mergeCell ref="A41:B41"/>
    <mergeCell ref="C41:D41"/>
    <mergeCell ref="A34:B34"/>
    <mergeCell ref="C34:D34"/>
    <mergeCell ref="A35:D35"/>
    <mergeCell ref="A36:D36"/>
    <mergeCell ref="A37:D37"/>
    <mergeCell ref="A38:B38"/>
    <mergeCell ref="C38:D38"/>
    <mergeCell ref="A28:D28"/>
    <mergeCell ref="A29:D29"/>
    <mergeCell ref="A30:D30"/>
    <mergeCell ref="A31:B31"/>
    <mergeCell ref="C31:D31"/>
    <mergeCell ref="A33:B33"/>
    <mergeCell ref="C33:D33"/>
    <mergeCell ref="A24:B24"/>
    <mergeCell ref="C24:D24"/>
    <mergeCell ref="A26:B26"/>
    <mergeCell ref="C26:D26"/>
    <mergeCell ref="A27:B27"/>
    <mergeCell ref="C27:D27"/>
    <mergeCell ref="A19:B19"/>
    <mergeCell ref="C19:D19"/>
    <mergeCell ref="A20:D20"/>
    <mergeCell ref="A21:D21"/>
    <mergeCell ref="A22:D22"/>
    <mergeCell ref="A23:D23"/>
    <mergeCell ref="A14:D14"/>
    <mergeCell ref="A15:D15"/>
    <mergeCell ref="A16:D16"/>
    <mergeCell ref="A17:B17"/>
    <mergeCell ref="C17:D17"/>
    <mergeCell ref="A18:B18"/>
    <mergeCell ref="C18:D18"/>
    <mergeCell ref="A8:D8"/>
    <mergeCell ref="A9:D9"/>
    <mergeCell ref="A10:D10"/>
    <mergeCell ref="A11:D11"/>
    <mergeCell ref="A12:D12"/>
    <mergeCell ref="A13:D13"/>
    <mergeCell ref="AE6:AF6"/>
    <mergeCell ref="AG6:AH6"/>
    <mergeCell ref="AI6:AJ6"/>
    <mergeCell ref="AL6:AM6"/>
    <mergeCell ref="AN6:AO6"/>
    <mergeCell ref="A7:D7"/>
    <mergeCell ref="Q6:R6"/>
    <mergeCell ref="S6:T6"/>
    <mergeCell ref="U6:V6"/>
    <mergeCell ref="X6:Y6"/>
    <mergeCell ref="Z6:AA6"/>
    <mergeCell ref="AB6:AC6"/>
    <mergeCell ref="V4:AA5"/>
    <mergeCell ref="AB4:AB5"/>
    <mergeCell ref="AC4:AH5"/>
    <mergeCell ref="AI4:AI5"/>
    <mergeCell ref="AJ4:AO5"/>
    <mergeCell ref="A6:D6"/>
    <mergeCell ref="E6:F6"/>
    <mergeCell ref="H6:I6"/>
    <mergeCell ref="J6:K6"/>
    <mergeCell ref="N6:O6"/>
    <mergeCell ref="E4:E5"/>
    <mergeCell ref="F4:K5"/>
    <mergeCell ref="L4:M5"/>
    <mergeCell ref="N4:N5"/>
    <mergeCell ref="O4:T5"/>
    <mergeCell ref="U4:U5"/>
    <mergeCell ref="AB2:AB3"/>
    <mergeCell ref="AC2:AO3"/>
    <mergeCell ref="D3:F3"/>
    <mergeCell ref="G3:M3"/>
    <mergeCell ref="O3:Q3"/>
    <mergeCell ref="S3:T3"/>
    <mergeCell ref="V3:Y3"/>
    <mergeCell ref="Z3:AA3"/>
    <mergeCell ref="A2:C3"/>
    <mergeCell ref="D2:F2"/>
    <mergeCell ref="G2:M2"/>
    <mergeCell ref="O2:T2"/>
    <mergeCell ref="V2:Y2"/>
    <mergeCell ref="Z2:AA2"/>
  </mergeCells>
  <phoneticPr fontId="3"/>
  <conditionalFormatting sqref="I7">
    <cfRule type="expression" dxfId="221" priority="1" stopIfTrue="1">
      <formula>$H$7&lt;$I$7</formula>
    </cfRule>
  </conditionalFormatting>
  <conditionalFormatting sqref="K7">
    <cfRule type="expression" dxfId="220" priority="2" stopIfTrue="1">
      <formula>$J$7&lt;$K$7</formula>
    </cfRule>
  </conditionalFormatting>
  <conditionalFormatting sqref="I8">
    <cfRule type="expression" dxfId="219" priority="3" stopIfTrue="1">
      <formula>$H$8&lt;$I$8</formula>
    </cfRule>
  </conditionalFormatting>
  <conditionalFormatting sqref="I9">
    <cfRule type="expression" dxfId="218" priority="4" stopIfTrue="1">
      <formula>$H$9&lt;$I$9</formula>
    </cfRule>
  </conditionalFormatting>
  <conditionalFormatting sqref="K9">
    <cfRule type="expression" dxfId="217" priority="5" stopIfTrue="1">
      <formula>$J$9&lt;$K$9</formula>
    </cfRule>
  </conditionalFormatting>
  <conditionalFormatting sqref="I10">
    <cfRule type="expression" dxfId="216" priority="6" stopIfTrue="1">
      <formula>$H$10&lt;$I$10</formula>
    </cfRule>
  </conditionalFormatting>
  <conditionalFormatting sqref="I11">
    <cfRule type="expression" dxfId="215" priority="7" stopIfTrue="1">
      <formula>$H$11&lt;$I$11</formula>
    </cfRule>
  </conditionalFormatting>
  <conditionalFormatting sqref="K11">
    <cfRule type="expression" dxfId="214" priority="8" stopIfTrue="1">
      <formula>$J$11&lt;$K$11</formula>
    </cfRule>
  </conditionalFormatting>
  <conditionalFormatting sqref="I12">
    <cfRule type="expression" dxfId="213" priority="9" stopIfTrue="1">
      <formula>$H$12&lt;$I$12</formula>
    </cfRule>
  </conditionalFormatting>
  <conditionalFormatting sqref="K12">
    <cfRule type="expression" dxfId="212" priority="10" stopIfTrue="1">
      <formula>$J$12&lt;$K$12</formula>
    </cfRule>
  </conditionalFormatting>
  <conditionalFormatting sqref="I13">
    <cfRule type="expression" dxfId="211" priority="11" stopIfTrue="1">
      <formula>$H$13&lt;$I$13</formula>
    </cfRule>
  </conditionalFormatting>
  <conditionalFormatting sqref="K13">
    <cfRule type="expression" dxfId="210" priority="12" stopIfTrue="1">
      <formula>$J$13&lt;$K$13</formula>
    </cfRule>
  </conditionalFormatting>
  <conditionalFormatting sqref="I14">
    <cfRule type="expression" dxfId="209" priority="13" stopIfTrue="1">
      <formula>$H$14&lt;$I$14</formula>
    </cfRule>
  </conditionalFormatting>
  <conditionalFormatting sqref="K14">
    <cfRule type="expression" dxfId="208" priority="14" stopIfTrue="1">
      <formula>$J$14&lt;$K$14</formula>
    </cfRule>
  </conditionalFormatting>
  <conditionalFormatting sqref="I15">
    <cfRule type="expression" dxfId="207" priority="15" stopIfTrue="1">
      <formula>$H$15&lt;$I$15</formula>
    </cfRule>
  </conditionalFormatting>
  <conditionalFormatting sqref="K15">
    <cfRule type="expression" dxfId="206" priority="16" stopIfTrue="1">
      <formula>$J$15&lt;$K$15</formula>
    </cfRule>
  </conditionalFormatting>
  <conditionalFormatting sqref="I16">
    <cfRule type="expression" dxfId="205" priority="17" stopIfTrue="1">
      <formula>$H$16&lt;$I$16</formula>
    </cfRule>
  </conditionalFormatting>
  <conditionalFormatting sqref="K16">
    <cfRule type="expression" dxfId="204" priority="18" stopIfTrue="1">
      <formula>$J$16&lt;$K$16</formula>
    </cfRule>
  </conditionalFormatting>
  <conditionalFormatting sqref="I17">
    <cfRule type="expression" dxfId="203" priority="19" stopIfTrue="1">
      <formula>$H$17&lt;$I$17</formula>
    </cfRule>
  </conditionalFormatting>
  <conditionalFormatting sqref="K17">
    <cfRule type="expression" dxfId="202" priority="20" stopIfTrue="1">
      <formula>$J$17&lt;$K$17</formula>
    </cfRule>
  </conditionalFormatting>
  <conditionalFormatting sqref="I18">
    <cfRule type="expression" dxfId="201" priority="21" stopIfTrue="1">
      <formula>$H$18&lt;$I$18</formula>
    </cfRule>
  </conditionalFormatting>
  <conditionalFormatting sqref="R7">
    <cfRule type="expression" dxfId="200" priority="22" stopIfTrue="1">
      <formula>$Q$7&lt;$R$7</formula>
    </cfRule>
  </conditionalFormatting>
  <conditionalFormatting sqref="T7">
    <cfRule type="expression" dxfId="199" priority="23" stopIfTrue="1">
      <formula>$S$7&lt;$T$7</formula>
    </cfRule>
  </conditionalFormatting>
  <conditionalFormatting sqref="R8">
    <cfRule type="expression" dxfId="198" priority="24" stopIfTrue="1">
      <formula>$Q$8&lt;$R$8</formula>
    </cfRule>
  </conditionalFormatting>
  <conditionalFormatting sqref="T8">
    <cfRule type="expression" dxfId="197" priority="25" stopIfTrue="1">
      <formula>$S$8&lt;$T$8</formula>
    </cfRule>
  </conditionalFormatting>
  <conditionalFormatting sqref="R9">
    <cfRule type="expression" dxfId="196" priority="26" stopIfTrue="1">
      <formula>$Q$9&lt;$R$9</formula>
    </cfRule>
  </conditionalFormatting>
  <conditionalFormatting sqref="T9">
    <cfRule type="expression" dxfId="195" priority="27" stopIfTrue="1">
      <formula>$S$9&lt;$T$9</formula>
    </cfRule>
  </conditionalFormatting>
  <conditionalFormatting sqref="R10">
    <cfRule type="expression" dxfId="194" priority="28" stopIfTrue="1">
      <formula>$Q$10&lt;$R$10</formula>
    </cfRule>
  </conditionalFormatting>
  <conditionalFormatting sqref="T10">
    <cfRule type="expression" dxfId="193" priority="29" stopIfTrue="1">
      <formula>$S$10&lt;$T$10</formula>
    </cfRule>
  </conditionalFormatting>
  <conditionalFormatting sqref="R11">
    <cfRule type="expression" dxfId="192" priority="30" stopIfTrue="1">
      <formula>$Q$11&lt;$R$11</formula>
    </cfRule>
  </conditionalFormatting>
  <conditionalFormatting sqref="T11">
    <cfRule type="expression" dxfId="191" priority="31" stopIfTrue="1">
      <formula>$S$11&lt;$T$11</formula>
    </cfRule>
  </conditionalFormatting>
  <conditionalFormatting sqref="R12">
    <cfRule type="expression" dxfId="190" priority="32" stopIfTrue="1">
      <formula>$Q$12&lt;$R$12</formula>
    </cfRule>
  </conditionalFormatting>
  <conditionalFormatting sqref="T12">
    <cfRule type="expression" dxfId="189" priority="33" stopIfTrue="1">
      <formula>$S$12&lt;$T$12</formula>
    </cfRule>
  </conditionalFormatting>
  <conditionalFormatting sqref="R13">
    <cfRule type="expression" dxfId="188" priority="34" stopIfTrue="1">
      <formula>$Q$13&lt;$R$13</formula>
    </cfRule>
  </conditionalFormatting>
  <conditionalFormatting sqref="R14">
    <cfRule type="expression" dxfId="187" priority="35" stopIfTrue="1">
      <formula>$Q$14&lt;$R$14</formula>
    </cfRule>
  </conditionalFormatting>
  <conditionalFormatting sqref="R15">
    <cfRule type="expression" dxfId="186" priority="36" stopIfTrue="1">
      <formula>$Q$15&lt;$R$15</formula>
    </cfRule>
  </conditionalFormatting>
  <conditionalFormatting sqref="T15">
    <cfRule type="expression" dxfId="185" priority="37" stopIfTrue="1">
      <formula>$S$15&lt;$T$15</formula>
    </cfRule>
  </conditionalFormatting>
  <conditionalFormatting sqref="Y7">
    <cfRule type="expression" dxfId="184" priority="38" stopIfTrue="1">
      <formula>$X$7&lt;$Y$7</formula>
    </cfRule>
  </conditionalFormatting>
  <conditionalFormatting sqref="AA7">
    <cfRule type="expression" dxfId="183" priority="39" stopIfTrue="1">
      <formula>$Z$7&lt;$AA$7</formula>
    </cfRule>
  </conditionalFormatting>
  <conditionalFormatting sqref="Y8">
    <cfRule type="expression" dxfId="182" priority="40" stopIfTrue="1">
      <formula>$X$8&lt;$Y$8</formula>
    </cfRule>
  </conditionalFormatting>
  <conditionalFormatting sqref="AF7">
    <cfRule type="expression" dxfId="181" priority="41" stopIfTrue="1">
      <formula>$AE$7&lt;$AF$7</formula>
    </cfRule>
  </conditionalFormatting>
  <conditionalFormatting sqref="AF8">
    <cfRule type="expression" dxfId="180" priority="42" stopIfTrue="1">
      <formula>$AE$8&lt;$AF$8</formula>
    </cfRule>
  </conditionalFormatting>
  <conditionalFormatting sqref="AM7">
    <cfRule type="expression" dxfId="179" priority="43" stopIfTrue="1">
      <formula>$AL$7&lt;$AM$7</formula>
    </cfRule>
  </conditionalFormatting>
  <conditionalFormatting sqref="AM8">
    <cfRule type="expression" dxfId="178" priority="44" stopIfTrue="1">
      <formula>$AL$8&lt;$AM$8</formula>
    </cfRule>
  </conditionalFormatting>
  <conditionalFormatting sqref="AM9">
    <cfRule type="expression" dxfId="177" priority="45" stopIfTrue="1">
      <formula>$AL$9&lt;$AM$9</formula>
    </cfRule>
  </conditionalFormatting>
  <conditionalFormatting sqref="AM10">
    <cfRule type="expression" dxfId="176" priority="46" stopIfTrue="1">
      <formula>$AL$10&lt;$AM$10</formula>
    </cfRule>
  </conditionalFormatting>
  <conditionalFormatting sqref="AM11">
    <cfRule type="expression" dxfId="175" priority="47" stopIfTrue="1">
      <formula>$AL$11&lt;$AM$11</formula>
    </cfRule>
  </conditionalFormatting>
  <conditionalFormatting sqref="AM12">
    <cfRule type="expression" dxfId="174" priority="48" stopIfTrue="1">
      <formula>$AL$12&lt;$AM$12</formula>
    </cfRule>
  </conditionalFormatting>
  <conditionalFormatting sqref="AM13">
    <cfRule type="expression" dxfId="173" priority="49" stopIfTrue="1">
      <formula>$AL$13&lt;$AM$13</formula>
    </cfRule>
  </conditionalFormatting>
  <conditionalFormatting sqref="AM14">
    <cfRule type="expression" dxfId="172" priority="50" stopIfTrue="1">
      <formula>$AL$14&lt;$AM$14</formula>
    </cfRule>
  </conditionalFormatting>
  <conditionalFormatting sqref="AM15">
    <cfRule type="expression" dxfId="171" priority="51" stopIfTrue="1">
      <formula>$AL$15&lt;$AM$15</formula>
    </cfRule>
  </conditionalFormatting>
  <conditionalFormatting sqref="AM16">
    <cfRule type="expression" dxfId="170" priority="52" stopIfTrue="1">
      <formula>$AL$16&lt;$AM$16</formula>
    </cfRule>
  </conditionalFormatting>
  <conditionalFormatting sqref="AM17">
    <cfRule type="expression" dxfId="169" priority="53" stopIfTrue="1">
      <formula>$AL$17&lt;$AM$17</formula>
    </cfRule>
  </conditionalFormatting>
  <conditionalFormatting sqref="AM18">
    <cfRule type="expression" dxfId="168" priority="54" stopIfTrue="1">
      <formula>$AL$18&lt;$AM$18</formula>
    </cfRule>
  </conditionalFormatting>
  <conditionalFormatting sqref="AM19">
    <cfRule type="expression" dxfId="167" priority="55" stopIfTrue="1">
      <formula>$AL$19&lt;$AM$19</formula>
    </cfRule>
  </conditionalFormatting>
  <conditionalFormatting sqref="AM20">
    <cfRule type="expression" dxfId="166" priority="56" stopIfTrue="1">
      <formula>$AL$20&lt;$AM$20</formula>
    </cfRule>
  </conditionalFormatting>
  <conditionalFormatting sqref="AM21">
    <cfRule type="expression" dxfId="165" priority="57" stopIfTrue="1">
      <formula>$AL$21&lt;$AM$21</formula>
    </cfRule>
  </conditionalFormatting>
  <conditionalFormatting sqref="AM22">
    <cfRule type="expression" dxfId="164" priority="58" stopIfTrue="1">
      <formula>$AL$22&lt;$AM$22</formula>
    </cfRule>
  </conditionalFormatting>
  <conditionalFormatting sqref="AO22">
    <cfRule type="expression" dxfId="163" priority="59" stopIfTrue="1">
      <formula>$AN$22&lt;$AO$22</formula>
    </cfRule>
  </conditionalFormatting>
  <conditionalFormatting sqref="AM23">
    <cfRule type="expression" dxfId="162" priority="60" stopIfTrue="1">
      <formula>$AL$23&lt;$AM$23</formula>
    </cfRule>
  </conditionalFormatting>
  <conditionalFormatting sqref="AO23">
    <cfRule type="expression" dxfId="161" priority="61" stopIfTrue="1">
      <formula>$AN$23&lt;$AO$23</formula>
    </cfRule>
  </conditionalFormatting>
  <conditionalFormatting sqref="AM24">
    <cfRule type="expression" dxfId="160" priority="62" stopIfTrue="1">
      <formula>$AL$24&lt;$AM$24</formula>
    </cfRule>
  </conditionalFormatting>
  <conditionalFormatting sqref="AO24">
    <cfRule type="expression" dxfId="159" priority="63" stopIfTrue="1">
      <formula>$AN$24&lt;$AO$24</formula>
    </cfRule>
  </conditionalFormatting>
  <conditionalFormatting sqref="AM25">
    <cfRule type="expression" dxfId="158" priority="64" stopIfTrue="1">
      <formula>$AL$25&lt;$AM$25</formula>
    </cfRule>
  </conditionalFormatting>
  <conditionalFormatting sqref="AO25">
    <cfRule type="expression" dxfId="157" priority="65" stopIfTrue="1">
      <formula>$AN$25&lt;$AO$25</formula>
    </cfRule>
  </conditionalFormatting>
  <conditionalFormatting sqref="AM26">
    <cfRule type="expression" dxfId="156" priority="66" stopIfTrue="1">
      <formula>$AL$26&lt;$AM$26</formula>
    </cfRule>
  </conditionalFormatting>
  <conditionalFormatting sqref="AO26">
    <cfRule type="expression" dxfId="155" priority="67" stopIfTrue="1">
      <formula>$AN$26&lt;$AO$26</formula>
    </cfRule>
  </conditionalFormatting>
  <conditionalFormatting sqref="AM27">
    <cfRule type="expression" dxfId="154" priority="68" stopIfTrue="1">
      <formula>$AL$27&lt;$AM$27</formula>
    </cfRule>
  </conditionalFormatting>
  <conditionalFormatting sqref="AM28">
    <cfRule type="expression" dxfId="153" priority="69" stopIfTrue="1">
      <formula>$AL$28&lt;$AM$28</formula>
    </cfRule>
  </conditionalFormatting>
  <conditionalFormatting sqref="AO28">
    <cfRule type="expression" dxfId="152" priority="70" stopIfTrue="1">
      <formula>$AN$28&lt;$AO$28</formula>
    </cfRule>
  </conditionalFormatting>
  <conditionalFormatting sqref="AM29">
    <cfRule type="expression" dxfId="151" priority="71" stopIfTrue="1">
      <formula>$AL$29&lt;$AM$29</formula>
    </cfRule>
  </conditionalFormatting>
  <conditionalFormatting sqref="AO29">
    <cfRule type="expression" dxfId="150" priority="72" stopIfTrue="1">
      <formula>$AN$29&lt;$AO$29</formula>
    </cfRule>
  </conditionalFormatting>
  <conditionalFormatting sqref="AM30">
    <cfRule type="expression" dxfId="149" priority="73" stopIfTrue="1">
      <formula>$AL$30&lt;$AM$30</formula>
    </cfRule>
  </conditionalFormatting>
  <conditionalFormatting sqref="AO30">
    <cfRule type="expression" dxfId="148" priority="74" stopIfTrue="1">
      <formula>$AN$30&lt;$AO$30</formula>
    </cfRule>
  </conditionalFormatting>
  <conditionalFormatting sqref="AM31">
    <cfRule type="expression" dxfId="147" priority="75" stopIfTrue="1">
      <formula>$AL$31&lt;$AM$31</formula>
    </cfRule>
  </conditionalFormatting>
  <conditionalFormatting sqref="AO31">
    <cfRule type="expression" dxfId="146" priority="76" stopIfTrue="1">
      <formula>$AN$31&lt;$AO$31</formula>
    </cfRule>
  </conditionalFormatting>
  <conditionalFormatting sqref="AM32">
    <cfRule type="expression" dxfId="145" priority="77" stopIfTrue="1">
      <formula>$AL$32&lt;$AM$32</formula>
    </cfRule>
  </conditionalFormatting>
  <pageMargins left="0.39" right="0.28000000000000003" top="0.49" bottom="0.19" header="0.18" footer="0.18"/>
  <pageSetup paperSize="12" scale="9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1"/>
  <sheetViews>
    <sheetView showGridLines="0" showZeros="0" zoomScale="70" zoomScaleNormal="70" workbookViewId="0">
      <selection activeCell="G3" sqref="G3:M3"/>
    </sheetView>
  </sheetViews>
  <sheetFormatPr defaultRowHeight="13.5" x14ac:dyDescent="0.15"/>
  <cols>
    <col min="1" max="1" width="1.21875" style="53" customWidth="1"/>
    <col min="2" max="2" width="2" style="53" customWidth="1"/>
    <col min="3" max="3" width="3.33203125" style="53" customWidth="1"/>
    <col min="4" max="4" width="1.21875" style="53" customWidth="1"/>
    <col min="5" max="5" width="8.21875" style="53" customWidth="1"/>
    <col min="6" max="6" width="1.88671875" style="53" customWidth="1"/>
    <col min="7" max="7" width="2.88671875" style="157" customWidth="1"/>
    <col min="8" max="13" width="5" style="157" customWidth="1"/>
    <col min="14" max="14" width="8.21875" style="53" customWidth="1"/>
    <col min="15" max="15" width="1.88671875" style="53" customWidth="1"/>
    <col min="16" max="16" width="2.88671875" style="53" customWidth="1"/>
    <col min="17" max="20" width="5" style="53" customWidth="1"/>
    <col min="21" max="21" width="8.21875" style="53" customWidth="1"/>
    <col min="22" max="22" width="1.88671875" style="53" customWidth="1"/>
    <col min="23" max="23" width="2.88671875" style="53" customWidth="1"/>
    <col min="24" max="27" width="5" style="53" customWidth="1"/>
    <col min="28" max="28" width="8.21875" style="53" customWidth="1"/>
    <col min="29" max="29" width="1.88671875" style="53" customWidth="1"/>
    <col min="30" max="30" width="2.88671875" style="53" customWidth="1"/>
    <col min="31" max="34" width="5" style="53" customWidth="1"/>
    <col min="35" max="35" width="6.77734375" style="53" customWidth="1"/>
    <col min="36" max="36" width="1.88671875" style="53" customWidth="1"/>
    <col min="37" max="37" width="2.88671875" style="53" customWidth="1"/>
    <col min="38" max="39" width="4.5546875" style="53" customWidth="1"/>
    <col min="40" max="41" width="3.77734375" style="53" customWidth="1"/>
    <col min="42" max="16384" width="8.88671875" style="53"/>
  </cols>
  <sheetData>
    <row r="1" spans="1:41" s="2" customFormat="1" ht="15.75" customHeight="1" x14ac:dyDescent="0.15">
      <c r="A1" s="1"/>
      <c r="C1" s="3"/>
      <c r="F1" s="3"/>
      <c r="G1" s="4"/>
      <c r="H1" s="4"/>
      <c r="I1" s="4"/>
      <c r="J1" s="4"/>
      <c r="K1" s="4"/>
      <c r="L1" s="4"/>
      <c r="M1" s="4"/>
      <c r="Q1" s="5"/>
      <c r="X1" s="5"/>
      <c r="AD1" s="3"/>
      <c r="AH1" s="6" t="s">
        <v>133</v>
      </c>
      <c r="AK1" s="6"/>
      <c r="AO1" s="6"/>
    </row>
    <row r="2" spans="1:41" s="25" customFormat="1" ht="19.5" customHeight="1" x14ac:dyDescent="0.25">
      <c r="A2" s="7">
        <v>2</v>
      </c>
      <c r="B2" s="8"/>
      <c r="C2" s="9"/>
      <c r="D2" s="10" t="s">
        <v>1</v>
      </c>
      <c r="E2" s="11"/>
      <c r="F2" s="11"/>
      <c r="G2" s="159" t="str">
        <f>IF(配布集計表!D3="","",配布集計表!D3)</f>
        <v/>
      </c>
      <c r="H2" s="12"/>
      <c r="I2" s="12"/>
      <c r="J2" s="12"/>
      <c r="K2" s="12"/>
      <c r="L2" s="12"/>
      <c r="M2" s="13"/>
      <c r="N2" s="14" t="s">
        <v>2</v>
      </c>
      <c r="O2" s="161" t="str">
        <f>IF(配布集計表!H3="","",配布集計表!H3)</f>
        <v/>
      </c>
      <c r="P2" s="15"/>
      <c r="Q2" s="15"/>
      <c r="R2" s="15"/>
      <c r="S2" s="15"/>
      <c r="T2" s="16"/>
      <c r="U2" s="17" t="s">
        <v>3</v>
      </c>
      <c r="V2" s="18">
        <f>+'1'!V3+'2'!V3+'3'!V3+'4'!V3</f>
        <v>0</v>
      </c>
      <c r="W2" s="18"/>
      <c r="X2" s="18"/>
      <c r="Y2" s="18"/>
      <c r="Z2" s="19">
        <f>+'1'!Z3+'2'!Z3+'3'!Z3+'4'!Z3</f>
        <v>0</v>
      </c>
      <c r="AA2" s="20"/>
      <c r="AB2" s="164" t="s">
        <v>4</v>
      </c>
      <c r="AC2" s="232" t="str">
        <f>IF(配布集計表!L3="","",配布集計表!L3)</f>
        <v/>
      </c>
      <c r="AD2" s="165"/>
      <c r="AE2" s="165"/>
      <c r="AF2" s="165"/>
      <c r="AG2" s="165"/>
      <c r="AH2" s="166"/>
      <c r="AI2" s="24"/>
      <c r="AJ2" s="24"/>
    </row>
    <row r="3" spans="1:41" s="25" customFormat="1" ht="19.5" customHeight="1" x14ac:dyDescent="0.25">
      <c r="A3" s="26"/>
      <c r="B3" s="27"/>
      <c r="C3" s="28"/>
      <c r="D3" s="29" t="s">
        <v>5</v>
      </c>
      <c r="E3" s="30"/>
      <c r="F3" s="30"/>
      <c r="G3" s="160" t="str">
        <f>IF(配布集計表!D4="","",配布集計表!D4)</f>
        <v/>
      </c>
      <c r="H3" s="31"/>
      <c r="I3" s="31"/>
      <c r="J3" s="31"/>
      <c r="K3" s="31"/>
      <c r="L3" s="31"/>
      <c r="M3" s="32"/>
      <c r="N3" s="14" t="s">
        <v>6</v>
      </c>
      <c r="O3" s="162" t="str">
        <f>IF(配布集計表!H4="","",配布集計表!H4)</f>
        <v/>
      </c>
      <c r="P3" s="33"/>
      <c r="Q3" s="33"/>
      <c r="R3" s="34" t="s">
        <v>7</v>
      </c>
      <c r="S3" s="35"/>
      <c r="T3" s="36"/>
      <c r="U3" s="17" t="s">
        <v>8</v>
      </c>
      <c r="V3" s="37">
        <f>E43</f>
        <v>0</v>
      </c>
      <c r="W3" s="37"/>
      <c r="X3" s="37"/>
      <c r="Y3" s="37"/>
      <c r="Z3" s="38">
        <f>M43</f>
        <v>0</v>
      </c>
      <c r="AA3" s="39"/>
      <c r="AB3" s="167"/>
      <c r="AC3" s="168"/>
      <c r="AD3" s="169"/>
      <c r="AE3" s="169"/>
      <c r="AF3" s="169"/>
      <c r="AG3" s="169"/>
      <c r="AH3" s="170"/>
      <c r="AI3" s="24"/>
      <c r="AJ3" s="24"/>
    </row>
    <row r="4" spans="1:41" ht="9" customHeight="1" x14ac:dyDescent="0.15">
      <c r="A4" s="44"/>
      <c r="B4" s="45"/>
      <c r="C4" s="46" t="s">
        <v>9</v>
      </c>
      <c r="D4" s="47"/>
      <c r="E4" s="48">
        <v>1</v>
      </c>
      <c r="F4" s="49" t="s">
        <v>10</v>
      </c>
      <c r="G4" s="50"/>
      <c r="H4" s="50"/>
      <c r="I4" s="50"/>
      <c r="J4" s="50"/>
      <c r="K4" s="50"/>
      <c r="L4" s="51" t="s">
        <v>11</v>
      </c>
      <c r="M4" s="52"/>
      <c r="N4" s="48">
        <v>2</v>
      </c>
      <c r="O4" s="49" t="s">
        <v>12</v>
      </c>
      <c r="P4" s="50"/>
      <c r="Q4" s="50"/>
      <c r="R4" s="50"/>
      <c r="S4" s="50"/>
      <c r="T4" s="52"/>
      <c r="U4" s="48">
        <v>3</v>
      </c>
      <c r="V4" s="49" t="s">
        <v>13</v>
      </c>
      <c r="W4" s="50"/>
      <c r="X4" s="50"/>
      <c r="Y4" s="50"/>
      <c r="Z4" s="50"/>
      <c r="AA4" s="52"/>
      <c r="AB4" s="48">
        <v>6</v>
      </c>
      <c r="AC4" s="49" t="s">
        <v>15</v>
      </c>
      <c r="AD4" s="50"/>
      <c r="AE4" s="50"/>
      <c r="AF4" s="50"/>
      <c r="AG4" s="50"/>
      <c r="AH4" s="52"/>
    </row>
    <row r="5" spans="1:41" ht="9" customHeight="1" x14ac:dyDescent="0.15">
      <c r="A5" s="54"/>
      <c r="B5" s="55" t="s">
        <v>16</v>
      </c>
      <c r="C5" s="55"/>
      <c r="D5" s="56"/>
      <c r="E5" s="57"/>
      <c r="F5" s="58"/>
      <c r="G5" s="59"/>
      <c r="H5" s="59"/>
      <c r="I5" s="59"/>
      <c r="J5" s="59"/>
      <c r="K5" s="59"/>
      <c r="L5" s="60"/>
      <c r="M5" s="61"/>
      <c r="N5" s="57"/>
      <c r="O5" s="58"/>
      <c r="P5" s="59"/>
      <c r="Q5" s="59"/>
      <c r="R5" s="59"/>
      <c r="S5" s="59"/>
      <c r="T5" s="61"/>
      <c r="U5" s="57"/>
      <c r="V5" s="58"/>
      <c r="W5" s="59"/>
      <c r="X5" s="59"/>
      <c r="Y5" s="59"/>
      <c r="Z5" s="59"/>
      <c r="AA5" s="61"/>
      <c r="AB5" s="57"/>
      <c r="AC5" s="58"/>
      <c r="AD5" s="59"/>
      <c r="AE5" s="59"/>
      <c r="AF5" s="59"/>
      <c r="AG5" s="59"/>
      <c r="AH5" s="61"/>
    </row>
    <row r="6" spans="1:41" s="73" customFormat="1" ht="18" customHeight="1" x14ac:dyDescent="0.15">
      <c r="A6" s="62" t="s">
        <v>17</v>
      </c>
      <c r="B6" s="63"/>
      <c r="C6" s="63"/>
      <c r="D6" s="64"/>
      <c r="E6" s="65" t="s">
        <v>18</v>
      </c>
      <c r="F6" s="66"/>
      <c r="G6" s="67" t="s">
        <v>19</v>
      </c>
      <c r="H6" s="68" t="s">
        <v>20</v>
      </c>
      <c r="I6" s="69"/>
      <c r="J6" s="68" t="s">
        <v>21</v>
      </c>
      <c r="K6" s="69"/>
      <c r="L6" s="70" t="s">
        <v>22</v>
      </c>
      <c r="M6" s="71" t="s">
        <v>23</v>
      </c>
      <c r="N6" s="65" t="s">
        <v>18</v>
      </c>
      <c r="O6" s="66"/>
      <c r="P6" s="67" t="s">
        <v>19</v>
      </c>
      <c r="Q6" s="68" t="s">
        <v>20</v>
      </c>
      <c r="R6" s="69"/>
      <c r="S6" s="68" t="s">
        <v>21</v>
      </c>
      <c r="T6" s="72"/>
      <c r="U6" s="65" t="s">
        <v>18</v>
      </c>
      <c r="V6" s="66"/>
      <c r="W6" s="67" t="s">
        <v>19</v>
      </c>
      <c r="X6" s="68" t="s">
        <v>20</v>
      </c>
      <c r="Y6" s="69"/>
      <c r="Z6" s="68" t="s">
        <v>21</v>
      </c>
      <c r="AA6" s="72"/>
      <c r="AB6" s="65" t="s">
        <v>18</v>
      </c>
      <c r="AC6" s="66"/>
      <c r="AD6" s="67" t="s">
        <v>19</v>
      </c>
      <c r="AE6" s="68" t="s">
        <v>20</v>
      </c>
      <c r="AF6" s="69"/>
      <c r="AG6" s="68" t="s">
        <v>21</v>
      </c>
      <c r="AH6" s="72"/>
    </row>
    <row r="7" spans="1:41" ht="16.5" customHeight="1" x14ac:dyDescent="0.15">
      <c r="A7" s="74"/>
      <c r="B7" s="75"/>
      <c r="C7" s="75"/>
      <c r="D7" s="76"/>
      <c r="E7" s="171" t="s">
        <v>134</v>
      </c>
      <c r="F7" s="172"/>
      <c r="G7" s="173" t="s">
        <v>135</v>
      </c>
      <c r="H7" s="174">
        <v>5650</v>
      </c>
      <c r="I7" s="81"/>
      <c r="J7" s="174"/>
      <c r="K7" s="81"/>
      <c r="L7" s="82">
        <v>2700</v>
      </c>
      <c r="M7" s="83"/>
      <c r="N7" s="171" t="s">
        <v>136</v>
      </c>
      <c r="O7" s="172"/>
      <c r="P7" s="173" t="s">
        <v>95</v>
      </c>
      <c r="Q7" s="174">
        <v>950</v>
      </c>
      <c r="R7" s="81"/>
      <c r="S7" s="174">
        <v>100</v>
      </c>
      <c r="T7" s="84"/>
      <c r="U7" s="171"/>
      <c r="V7" s="172"/>
      <c r="W7" s="173"/>
      <c r="X7" s="174"/>
      <c r="Y7" s="81"/>
      <c r="Z7" s="174"/>
      <c r="AA7" s="84"/>
      <c r="AB7" s="171" t="s">
        <v>137</v>
      </c>
      <c r="AC7" s="172"/>
      <c r="AD7" s="173" t="s">
        <v>138</v>
      </c>
      <c r="AE7" s="174">
        <v>4200</v>
      </c>
      <c r="AF7" s="81"/>
      <c r="AG7" s="174">
        <v>150</v>
      </c>
      <c r="AH7" s="84"/>
    </row>
    <row r="8" spans="1:41" ht="16.5" customHeight="1" x14ac:dyDescent="0.15">
      <c r="A8" s="74" t="s">
        <v>139</v>
      </c>
      <c r="B8" s="75"/>
      <c r="C8" s="75"/>
      <c r="D8" s="76"/>
      <c r="E8" s="175" t="s">
        <v>140</v>
      </c>
      <c r="F8" s="176"/>
      <c r="G8" s="177" t="s">
        <v>141</v>
      </c>
      <c r="H8" s="178">
        <v>5100</v>
      </c>
      <c r="I8" s="89"/>
      <c r="J8" s="178"/>
      <c r="K8" s="89"/>
      <c r="L8" s="90">
        <v>1850</v>
      </c>
      <c r="M8" s="91"/>
      <c r="N8" s="175" t="s">
        <v>134</v>
      </c>
      <c r="O8" s="176"/>
      <c r="P8" s="177" t="s">
        <v>33</v>
      </c>
      <c r="Q8" s="178">
        <v>1650</v>
      </c>
      <c r="R8" s="89"/>
      <c r="S8" s="178">
        <v>500</v>
      </c>
      <c r="T8" s="92"/>
      <c r="U8" s="175"/>
      <c r="V8" s="176"/>
      <c r="W8" s="177"/>
      <c r="X8" s="178"/>
      <c r="Y8" s="89"/>
      <c r="Z8" s="178"/>
      <c r="AA8" s="92"/>
      <c r="AB8" s="175" t="s">
        <v>142</v>
      </c>
      <c r="AC8" s="176"/>
      <c r="AD8" s="177" t="s">
        <v>143</v>
      </c>
      <c r="AE8" s="178">
        <v>3800</v>
      </c>
      <c r="AF8" s="89"/>
      <c r="AG8" s="178">
        <v>150</v>
      </c>
      <c r="AH8" s="92"/>
    </row>
    <row r="9" spans="1:41" ht="16.5" customHeight="1" x14ac:dyDescent="0.15">
      <c r="A9" s="93">
        <v>2307</v>
      </c>
      <c r="B9" s="110"/>
      <c r="C9" s="110"/>
      <c r="D9" s="111"/>
      <c r="E9" s="175" t="s">
        <v>144</v>
      </c>
      <c r="F9" s="176"/>
      <c r="G9" s="177" t="s">
        <v>145</v>
      </c>
      <c r="H9" s="178">
        <v>3800</v>
      </c>
      <c r="I9" s="89"/>
      <c r="J9" s="178"/>
      <c r="K9" s="89"/>
      <c r="L9" s="90">
        <v>1350</v>
      </c>
      <c r="M9" s="91"/>
      <c r="N9" s="175" t="s">
        <v>146</v>
      </c>
      <c r="O9" s="176"/>
      <c r="P9" s="177" t="s">
        <v>147</v>
      </c>
      <c r="Q9" s="178">
        <v>600</v>
      </c>
      <c r="R9" s="89"/>
      <c r="S9" s="178"/>
      <c r="T9" s="92"/>
      <c r="U9" s="175"/>
      <c r="V9" s="176"/>
      <c r="W9" s="177"/>
      <c r="X9" s="178"/>
      <c r="Y9" s="89"/>
      <c r="Z9" s="178"/>
      <c r="AA9" s="92"/>
      <c r="AB9" s="175" t="s">
        <v>148</v>
      </c>
      <c r="AC9" s="176"/>
      <c r="AD9" s="177" t="s">
        <v>149</v>
      </c>
      <c r="AE9" s="178">
        <v>4800</v>
      </c>
      <c r="AF9" s="89"/>
      <c r="AG9" s="178">
        <v>100</v>
      </c>
      <c r="AH9" s="92"/>
    </row>
    <row r="10" spans="1:41" ht="16.5" customHeight="1" x14ac:dyDescent="0.15">
      <c r="A10" s="74"/>
      <c r="B10" s="75"/>
      <c r="C10" s="75"/>
      <c r="D10" s="76"/>
      <c r="E10" s="175" t="s">
        <v>150</v>
      </c>
      <c r="F10" s="176"/>
      <c r="G10" s="177" t="s">
        <v>151</v>
      </c>
      <c r="H10" s="178">
        <v>2550</v>
      </c>
      <c r="I10" s="89"/>
      <c r="J10" s="178"/>
      <c r="K10" s="89"/>
      <c r="L10" s="90">
        <v>1250</v>
      </c>
      <c r="M10" s="91"/>
      <c r="N10" s="175" t="s">
        <v>152</v>
      </c>
      <c r="O10" s="176"/>
      <c r="P10" s="177" t="s">
        <v>44</v>
      </c>
      <c r="Q10" s="178">
        <v>3400</v>
      </c>
      <c r="R10" s="89"/>
      <c r="S10" s="178">
        <v>650</v>
      </c>
      <c r="T10" s="92"/>
      <c r="U10" s="175"/>
      <c r="V10" s="176"/>
      <c r="W10" s="177"/>
      <c r="X10" s="178"/>
      <c r="Y10" s="89"/>
      <c r="Z10" s="178"/>
      <c r="AA10" s="92"/>
      <c r="AB10" s="175" t="s">
        <v>153</v>
      </c>
      <c r="AC10" s="176"/>
      <c r="AD10" s="177" t="s">
        <v>154</v>
      </c>
      <c r="AE10" s="178">
        <v>5300</v>
      </c>
      <c r="AF10" s="89"/>
      <c r="AG10" s="178"/>
      <c r="AH10" s="92"/>
    </row>
    <row r="11" spans="1:41" ht="16.5" customHeight="1" x14ac:dyDescent="0.15">
      <c r="A11" s="74"/>
      <c r="B11" s="75"/>
      <c r="C11" s="75"/>
      <c r="D11" s="76"/>
      <c r="E11" s="175" t="s">
        <v>155</v>
      </c>
      <c r="F11" s="176"/>
      <c r="G11" s="177" t="s">
        <v>156</v>
      </c>
      <c r="H11" s="178">
        <v>250</v>
      </c>
      <c r="I11" s="89"/>
      <c r="J11" s="178"/>
      <c r="K11" s="89"/>
      <c r="L11" s="90">
        <v>50</v>
      </c>
      <c r="M11" s="91"/>
      <c r="N11" s="175" t="s">
        <v>157</v>
      </c>
      <c r="O11" s="176"/>
      <c r="P11" s="177" t="s">
        <v>101</v>
      </c>
      <c r="Q11" s="178">
        <v>1000</v>
      </c>
      <c r="R11" s="89"/>
      <c r="S11" s="178">
        <v>150</v>
      </c>
      <c r="T11" s="92"/>
      <c r="U11" s="175"/>
      <c r="V11" s="176"/>
      <c r="W11" s="177"/>
      <c r="X11" s="178"/>
      <c r="Y11" s="89"/>
      <c r="Z11" s="178"/>
      <c r="AA11" s="92"/>
      <c r="AB11" s="175" t="s">
        <v>158</v>
      </c>
      <c r="AC11" s="176"/>
      <c r="AD11" s="177" t="s">
        <v>159</v>
      </c>
      <c r="AE11" s="178">
        <v>3250</v>
      </c>
      <c r="AF11" s="89"/>
      <c r="AG11" s="178"/>
      <c r="AH11" s="92"/>
    </row>
    <row r="12" spans="1:41" ht="16.5" customHeight="1" x14ac:dyDescent="0.15">
      <c r="A12" s="74"/>
      <c r="B12" s="75"/>
      <c r="C12" s="75"/>
      <c r="D12" s="76"/>
      <c r="E12" s="175"/>
      <c r="F12" s="176"/>
      <c r="G12" s="177"/>
      <c r="H12" s="178"/>
      <c r="I12" s="89"/>
      <c r="J12" s="178"/>
      <c r="K12" s="89"/>
      <c r="L12" s="90"/>
      <c r="M12" s="91"/>
      <c r="N12" s="175" t="s">
        <v>160</v>
      </c>
      <c r="O12" s="176"/>
      <c r="P12" s="177" t="s">
        <v>31</v>
      </c>
      <c r="Q12" s="178">
        <v>600</v>
      </c>
      <c r="R12" s="89"/>
      <c r="S12" s="178">
        <v>50</v>
      </c>
      <c r="T12" s="92"/>
      <c r="U12" s="175"/>
      <c r="V12" s="176"/>
      <c r="W12" s="177"/>
      <c r="X12" s="178"/>
      <c r="Y12" s="89"/>
      <c r="Z12" s="178"/>
      <c r="AA12" s="92"/>
      <c r="AB12" s="175" t="s">
        <v>161</v>
      </c>
      <c r="AC12" s="176"/>
      <c r="AD12" s="177" t="s">
        <v>162</v>
      </c>
      <c r="AE12" s="178">
        <v>7000</v>
      </c>
      <c r="AF12" s="89"/>
      <c r="AG12" s="178"/>
      <c r="AH12" s="92"/>
    </row>
    <row r="13" spans="1:41" ht="16.5" customHeight="1" x14ac:dyDescent="0.15">
      <c r="A13" s="74"/>
      <c r="B13" s="75"/>
      <c r="C13" s="75"/>
      <c r="D13" s="76"/>
      <c r="E13" s="175"/>
      <c r="F13" s="176"/>
      <c r="G13" s="177"/>
      <c r="H13" s="178"/>
      <c r="I13" s="89"/>
      <c r="J13" s="178"/>
      <c r="K13" s="89"/>
      <c r="L13" s="90"/>
      <c r="M13" s="91"/>
      <c r="N13" s="175" t="s">
        <v>163</v>
      </c>
      <c r="O13" s="176"/>
      <c r="P13" s="177" t="s">
        <v>65</v>
      </c>
      <c r="Q13" s="178">
        <v>800</v>
      </c>
      <c r="R13" s="89"/>
      <c r="S13" s="178">
        <v>200</v>
      </c>
      <c r="T13" s="92"/>
      <c r="U13" s="175"/>
      <c r="V13" s="176"/>
      <c r="W13" s="177"/>
      <c r="X13" s="178"/>
      <c r="Y13" s="89"/>
      <c r="Z13" s="178"/>
      <c r="AA13" s="92"/>
      <c r="AB13" s="175" t="s">
        <v>164</v>
      </c>
      <c r="AC13" s="176"/>
      <c r="AD13" s="177" t="s">
        <v>165</v>
      </c>
      <c r="AE13" s="178">
        <v>4900</v>
      </c>
      <c r="AF13" s="89"/>
      <c r="AG13" s="178"/>
      <c r="AH13" s="92"/>
    </row>
    <row r="14" spans="1:41" ht="16.5" customHeight="1" x14ac:dyDescent="0.15">
      <c r="A14" s="74"/>
      <c r="B14" s="75"/>
      <c r="C14" s="75"/>
      <c r="D14" s="76"/>
      <c r="E14" s="175"/>
      <c r="F14" s="176"/>
      <c r="G14" s="177"/>
      <c r="H14" s="178"/>
      <c r="I14" s="89"/>
      <c r="J14" s="178"/>
      <c r="K14" s="89"/>
      <c r="L14" s="90"/>
      <c r="M14" s="91"/>
      <c r="N14" s="175"/>
      <c r="O14" s="176"/>
      <c r="P14" s="177"/>
      <c r="Q14" s="178"/>
      <c r="R14" s="89"/>
      <c r="S14" s="178"/>
      <c r="T14" s="92"/>
      <c r="U14" s="175"/>
      <c r="V14" s="176"/>
      <c r="W14" s="177"/>
      <c r="X14" s="178"/>
      <c r="Y14" s="89"/>
      <c r="Z14" s="178"/>
      <c r="AA14" s="92"/>
      <c r="AB14" s="175" t="s">
        <v>166</v>
      </c>
      <c r="AC14" s="176"/>
      <c r="AD14" s="177" t="s">
        <v>167</v>
      </c>
      <c r="AE14" s="178">
        <v>3200</v>
      </c>
      <c r="AF14" s="89"/>
      <c r="AG14" s="178">
        <v>100</v>
      </c>
      <c r="AH14" s="92"/>
    </row>
    <row r="15" spans="1:41" ht="16.5" customHeight="1" x14ac:dyDescent="0.15">
      <c r="A15" s="74"/>
      <c r="B15" s="75"/>
      <c r="C15" s="75"/>
      <c r="D15" s="76"/>
      <c r="E15" s="175"/>
      <c r="F15" s="176"/>
      <c r="G15" s="177"/>
      <c r="H15" s="178"/>
      <c r="I15" s="89"/>
      <c r="J15" s="178"/>
      <c r="K15" s="89"/>
      <c r="L15" s="90"/>
      <c r="M15" s="91"/>
      <c r="N15" s="175"/>
      <c r="O15" s="176"/>
      <c r="P15" s="177"/>
      <c r="Q15" s="178"/>
      <c r="R15" s="89"/>
      <c r="S15" s="178"/>
      <c r="T15" s="92"/>
      <c r="U15" s="175"/>
      <c r="V15" s="176"/>
      <c r="W15" s="177"/>
      <c r="X15" s="178"/>
      <c r="Y15" s="89"/>
      <c r="Z15" s="178"/>
      <c r="AA15" s="92"/>
      <c r="AB15" s="175" t="s">
        <v>168</v>
      </c>
      <c r="AC15" s="176"/>
      <c r="AD15" s="177" t="s">
        <v>169</v>
      </c>
      <c r="AE15" s="178">
        <v>1450</v>
      </c>
      <c r="AF15" s="89"/>
      <c r="AG15" s="178"/>
      <c r="AH15" s="92"/>
    </row>
    <row r="16" spans="1:41" ht="16.5" customHeight="1" x14ac:dyDescent="0.15">
      <c r="A16" s="94" t="str">
        <f>IF(C16&lt;&gt;0,"ヨミ","")</f>
        <v/>
      </c>
      <c r="B16" s="95"/>
      <c r="C16" s="96">
        <f>M20</f>
        <v>0</v>
      </c>
      <c r="D16" s="97"/>
      <c r="E16" s="175"/>
      <c r="F16" s="176"/>
      <c r="G16" s="177"/>
      <c r="H16" s="178"/>
      <c r="I16" s="89"/>
      <c r="J16" s="178"/>
      <c r="K16" s="89"/>
      <c r="L16" s="90"/>
      <c r="M16" s="91"/>
      <c r="N16" s="175"/>
      <c r="O16" s="176"/>
      <c r="P16" s="177"/>
      <c r="Q16" s="178"/>
      <c r="R16" s="89"/>
      <c r="S16" s="178"/>
      <c r="T16" s="92"/>
      <c r="U16" s="175"/>
      <c r="V16" s="176"/>
      <c r="W16" s="177"/>
      <c r="X16" s="178"/>
      <c r="Y16" s="89"/>
      <c r="Z16" s="178"/>
      <c r="AA16" s="92"/>
      <c r="AB16" s="175"/>
      <c r="AC16" s="176"/>
      <c r="AD16" s="177"/>
      <c r="AE16" s="178"/>
      <c r="AF16" s="89"/>
      <c r="AG16" s="178"/>
      <c r="AH16" s="92"/>
    </row>
    <row r="17" spans="1:34" ht="16.5" customHeight="1" x14ac:dyDescent="0.15">
      <c r="A17" s="94" t="str">
        <f>IF(C17&lt;&gt;0,"本紙","")</f>
        <v/>
      </c>
      <c r="B17" s="95"/>
      <c r="C17" s="96">
        <f>SUM(I20,R20,Y20,AF20)</f>
        <v>0</v>
      </c>
      <c r="D17" s="97"/>
      <c r="E17" s="175"/>
      <c r="F17" s="176"/>
      <c r="G17" s="177"/>
      <c r="H17" s="178"/>
      <c r="I17" s="89"/>
      <c r="J17" s="178"/>
      <c r="K17" s="89"/>
      <c r="L17" s="90"/>
      <c r="M17" s="91"/>
      <c r="N17" s="175"/>
      <c r="O17" s="176"/>
      <c r="P17" s="177"/>
      <c r="Q17" s="178"/>
      <c r="R17" s="89"/>
      <c r="S17" s="178"/>
      <c r="T17" s="92"/>
      <c r="U17" s="175"/>
      <c r="V17" s="176"/>
      <c r="W17" s="177"/>
      <c r="X17" s="178"/>
      <c r="Y17" s="89"/>
      <c r="Z17" s="178"/>
      <c r="AA17" s="92"/>
      <c r="AB17" s="175"/>
      <c r="AC17" s="176"/>
      <c r="AD17" s="177"/>
      <c r="AE17" s="178"/>
      <c r="AF17" s="89"/>
      <c r="AG17" s="178"/>
      <c r="AH17" s="92"/>
    </row>
    <row r="18" spans="1:34" ht="16.5" customHeight="1" x14ac:dyDescent="0.15">
      <c r="A18" s="94" t="str">
        <f>IF(C18&lt;&gt;0,"日経","")</f>
        <v/>
      </c>
      <c r="B18" s="95"/>
      <c r="C18" s="96">
        <f>SUM(K20,T20,AA20,AH20)</f>
        <v>0</v>
      </c>
      <c r="D18" s="97"/>
      <c r="E18" s="175"/>
      <c r="F18" s="176"/>
      <c r="G18" s="177"/>
      <c r="H18" s="178"/>
      <c r="I18" s="89"/>
      <c r="J18" s="178"/>
      <c r="K18" s="89"/>
      <c r="L18" s="90"/>
      <c r="M18" s="91"/>
      <c r="N18" s="175"/>
      <c r="O18" s="176"/>
      <c r="P18" s="177"/>
      <c r="Q18" s="178"/>
      <c r="R18" s="89"/>
      <c r="S18" s="178"/>
      <c r="T18" s="92"/>
      <c r="U18" s="175"/>
      <c r="V18" s="176"/>
      <c r="W18" s="177"/>
      <c r="X18" s="178"/>
      <c r="Y18" s="89"/>
      <c r="Z18" s="178"/>
      <c r="AA18" s="92"/>
      <c r="AB18" s="175"/>
      <c r="AC18" s="176"/>
      <c r="AD18" s="177"/>
      <c r="AE18" s="178"/>
      <c r="AF18" s="89"/>
      <c r="AG18" s="178"/>
      <c r="AH18" s="92"/>
    </row>
    <row r="19" spans="1:34" ht="16.5" customHeight="1" x14ac:dyDescent="0.15">
      <c r="A19" s="94" t="str">
        <f>IF(C19&lt;&gt;0,"計）","")</f>
        <v/>
      </c>
      <c r="B19" s="95"/>
      <c r="C19" s="96">
        <f>IF(C17&lt;&gt;0,IF(C18+C16&lt;&gt;0,C17+C18+C16,0),0)</f>
        <v>0</v>
      </c>
      <c r="D19" s="97"/>
      <c r="E19" s="175"/>
      <c r="F19" s="176"/>
      <c r="G19" s="177"/>
      <c r="H19" s="178"/>
      <c r="I19" s="89"/>
      <c r="J19" s="178"/>
      <c r="K19" s="89"/>
      <c r="L19" s="90"/>
      <c r="M19" s="91"/>
      <c r="N19" s="175"/>
      <c r="O19" s="176"/>
      <c r="P19" s="177"/>
      <c r="Q19" s="178"/>
      <c r="R19" s="89"/>
      <c r="S19" s="178"/>
      <c r="T19" s="92"/>
      <c r="U19" s="175"/>
      <c r="V19" s="176"/>
      <c r="W19" s="177"/>
      <c r="X19" s="178"/>
      <c r="Y19" s="89"/>
      <c r="Z19" s="178"/>
      <c r="AA19" s="92"/>
      <c r="AB19" s="175"/>
      <c r="AC19" s="176"/>
      <c r="AD19" s="177"/>
      <c r="AE19" s="178"/>
      <c r="AF19" s="89"/>
      <c r="AG19" s="178"/>
      <c r="AH19" s="92"/>
    </row>
    <row r="20" spans="1:34" ht="16.5" customHeight="1" x14ac:dyDescent="0.15">
      <c r="A20" s="119">
        <f>SUM(H20,J20,Q20,S20,X20,Z20,AE20,AG20)</f>
        <v>66400</v>
      </c>
      <c r="B20" s="120"/>
      <c r="C20" s="120"/>
      <c r="D20" s="121"/>
      <c r="E20" s="179" t="s">
        <v>124</v>
      </c>
      <c r="F20" s="180"/>
      <c r="G20" s="181"/>
      <c r="H20" s="182">
        <f t="shared" ref="H20:M20" si="0">SUM(H7:H19)</f>
        <v>17350</v>
      </c>
      <c r="I20" s="127">
        <f t="shared" si="0"/>
        <v>0</v>
      </c>
      <c r="J20" s="182">
        <f t="shared" si="0"/>
        <v>0</v>
      </c>
      <c r="K20" s="127">
        <f t="shared" si="0"/>
        <v>0</v>
      </c>
      <c r="L20" s="128">
        <f t="shared" si="0"/>
        <v>7200</v>
      </c>
      <c r="M20" s="183">
        <f t="shared" si="0"/>
        <v>0</v>
      </c>
      <c r="N20" s="179" t="s">
        <v>124</v>
      </c>
      <c r="O20" s="180"/>
      <c r="P20" s="181"/>
      <c r="Q20" s="182">
        <f>SUM(Q7:Q19)</f>
        <v>9000</v>
      </c>
      <c r="R20" s="127">
        <f>SUM(R7:R19)</f>
        <v>0</v>
      </c>
      <c r="S20" s="182">
        <f>SUM(S7:S19)</f>
        <v>1650</v>
      </c>
      <c r="T20" s="130">
        <f>SUM(T7:T19)</f>
        <v>0</v>
      </c>
      <c r="U20" s="179" t="s">
        <v>124</v>
      </c>
      <c r="V20" s="180"/>
      <c r="W20" s="181"/>
      <c r="X20" s="182">
        <f>SUM(X7:X19)</f>
        <v>0</v>
      </c>
      <c r="Y20" s="127">
        <f>SUM(Y7:Y19)</f>
        <v>0</v>
      </c>
      <c r="Z20" s="182">
        <f>SUM(Z7:Z19)</f>
        <v>0</v>
      </c>
      <c r="AA20" s="130">
        <f>SUM(AA7:AA19)</f>
        <v>0</v>
      </c>
      <c r="AB20" s="179" t="s">
        <v>124</v>
      </c>
      <c r="AC20" s="180"/>
      <c r="AD20" s="181"/>
      <c r="AE20" s="182">
        <f>SUM(AE7:AE19)</f>
        <v>37900</v>
      </c>
      <c r="AF20" s="127">
        <f>SUM(AF7:AF19)</f>
        <v>0</v>
      </c>
      <c r="AG20" s="182">
        <f>SUM(AG7:AG19)</f>
        <v>500</v>
      </c>
      <c r="AH20" s="130">
        <f>SUM(AH7:AH19)</f>
        <v>0</v>
      </c>
    </row>
    <row r="21" spans="1:34" ht="16.5" customHeight="1" x14ac:dyDescent="0.15">
      <c r="A21" s="74" t="s">
        <v>170</v>
      </c>
      <c r="B21" s="75"/>
      <c r="C21" s="75"/>
      <c r="D21" s="76"/>
      <c r="E21" s="184" t="s">
        <v>171</v>
      </c>
      <c r="F21" s="185"/>
      <c r="G21" s="186" t="s">
        <v>149</v>
      </c>
      <c r="H21" s="187">
        <v>5250</v>
      </c>
      <c r="I21" s="106"/>
      <c r="J21" s="187">
        <v>50</v>
      </c>
      <c r="K21" s="106"/>
      <c r="L21" s="107">
        <v>2300</v>
      </c>
      <c r="M21" s="108"/>
      <c r="N21" s="184" t="s">
        <v>172</v>
      </c>
      <c r="O21" s="185"/>
      <c r="P21" s="186" t="s">
        <v>173</v>
      </c>
      <c r="Q21" s="187">
        <v>1400</v>
      </c>
      <c r="R21" s="106"/>
      <c r="S21" s="187">
        <v>100</v>
      </c>
      <c r="T21" s="109"/>
      <c r="U21" s="184"/>
      <c r="V21" s="185"/>
      <c r="W21" s="186"/>
      <c r="X21" s="187"/>
      <c r="Y21" s="106"/>
      <c r="Z21" s="187"/>
      <c r="AA21" s="109"/>
      <c r="AB21" s="184" t="s">
        <v>174</v>
      </c>
      <c r="AC21" s="185"/>
      <c r="AD21" s="186" t="s">
        <v>175</v>
      </c>
      <c r="AE21" s="187">
        <v>2550</v>
      </c>
      <c r="AF21" s="106"/>
      <c r="AG21" s="187">
        <v>100</v>
      </c>
      <c r="AH21" s="109"/>
    </row>
    <row r="22" spans="1:34" ht="16.5" customHeight="1" x14ac:dyDescent="0.15">
      <c r="A22" s="93">
        <v>2308</v>
      </c>
      <c r="B22" s="110"/>
      <c r="C22" s="110"/>
      <c r="D22" s="111"/>
      <c r="E22" s="175"/>
      <c r="F22" s="176"/>
      <c r="G22" s="177"/>
      <c r="H22" s="178"/>
      <c r="I22" s="89"/>
      <c r="J22" s="178"/>
      <c r="K22" s="89"/>
      <c r="L22" s="90"/>
      <c r="M22" s="91"/>
      <c r="N22" s="175" t="s">
        <v>176</v>
      </c>
      <c r="O22" s="176"/>
      <c r="P22" s="177" t="s">
        <v>177</v>
      </c>
      <c r="Q22" s="178">
        <v>600</v>
      </c>
      <c r="R22" s="89"/>
      <c r="S22" s="178">
        <v>50</v>
      </c>
      <c r="T22" s="92"/>
      <c r="U22" s="175"/>
      <c r="V22" s="176"/>
      <c r="W22" s="177"/>
      <c r="X22" s="178"/>
      <c r="Y22" s="89"/>
      <c r="Z22" s="178"/>
      <c r="AA22" s="92"/>
      <c r="AB22" s="175" t="s">
        <v>178</v>
      </c>
      <c r="AC22" s="176"/>
      <c r="AD22" s="177" t="s">
        <v>179</v>
      </c>
      <c r="AE22" s="178">
        <v>1450</v>
      </c>
      <c r="AF22" s="89"/>
      <c r="AG22" s="178">
        <v>100</v>
      </c>
      <c r="AH22" s="92"/>
    </row>
    <row r="23" spans="1:34" ht="16.5" customHeight="1" x14ac:dyDescent="0.15">
      <c r="A23" s="74"/>
      <c r="B23" s="75"/>
      <c r="C23" s="75"/>
      <c r="D23" s="76"/>
      <c r="E23" s="175"/>
      <c r="F23" s="176"/>
      <c r="G23" s="177"/>
      <c r="H23" s="178"/>
      <c r="I23" s="89"/>
      <c r="J23" s="178"/>
      <c r="K23" s="89"/>
      <c r="L23" s="90"/>
      <c r="M23" s="91"/>
      <c r="N23" s="175" t="s">
        <v>171</v>
      </c>
      <c r="O23" s="176"/>
      <c r="P23" s="177" t="s">
        <v>180</v>
      </c>
      <c r="Q23" s="178">
        <v>550</v>
      </c>
      <c r="R23" s="89"/>
      <c r="S23" s="178">
        <v>50</v>
      </c>
      <c r="T23" s="92"/>
      <c r="U23" s="175"/>
      <c r="V23" s="176"/>
      <c r="W23" s="177"/>
      <c r="X23" s="178"/>
      <c r="Y23" s="89"/>
      <c r="Z23" s="178"/>
      <c r="AA23" s="92"/>
      <c r="AB23" s="175" t="s">
        <v>181</v>
      </c>
      <c r="AC23" s="176"/>
      <c r="AD23" s="177" t="s">
        <v>182</v>
      </c>
      <c r="AE23" s="178">
        <v>2950</v>
      </c>
      <c r="AF23" s="89"/>
      <c r="AG23" s="178">
        <v>100</v>
      </c>
      <c r="AH23" s="92"/>
    </row>
    <row r="24" spans="1:34" ht="16.5" customHeight="1" x14ac:dyDescent="0.15">
      <c r="A24" s="94" t="str">
        <f>IF(C24&lt;&gt;0,"ヨミ","")</f>
        <v/>
      </c>
      <c r="B24" s="95"/>
      <c r="C24" s="112">
        <f>M28</f>
        <v>0</v>
      </c>
      <c r="D24" s="113"/>
      <c r="E24" s="175"/>
      <c r="F24" s="176"/>
      <c r="G24" s="177"/>
      <c r="H24" s="178"/>
      <c r="I24" s="89"/>
      <c r="J24" s="178"/>
      <c r="K24" s="89"/>
      <c r="L24" s="90"/>
      <c r="M24" s="91"/>
      <c r="N24" s="175"/>
      <c r="O24" s="176"/>
      <c r="P24" s="177"/>
      <c r="Q24" s="178"/>
      <c r="R24" s="89"/>
      <c r="S24" s="178"/>
      <c r="T24" s="92"/>
      <c r="U24" s="175"/>
      <c r="V24" s="176"/>
      <c r="W24" s="177"/>
      <c r="X24" s="178"/>
      <c r="Y24" s="89"/>
      <c r="Z24" s="178"/>
      <c r="AA24" s="92"/>
      <c r="AB24" s="175" t="s">
        <v>183</v>
      </c>
      <c r="AC24" s="176"/>
      <c r="AD24" s="177" t="s">
        <v>184</v>
      </c>
      <c r="AE24" s="178">
        <v>2250</v>
      </c>
      <c r="AF24" s="89"/>
      <c r="AG24" s="178">
        <v>100</v>
      </c>
      <c r="AH24" s="92"/>
    </row>
    <row r="25" spans="1:34" ht="16.5" customHeight="1" x14ac:dyDescent="0.15">
      <c r="A25" s="94" t="str">
        <f>IF(C25&lt;&gt;0,"本紙","")</f>
        <v/>
      </c>
      <c r="B25" s="95"/>
      <c r="C25" s="96">
        <f>SUM(I28,R28,Y28,AF28)</f>
        <v>0</v>
      </c>
      <c r="D25" s="97"/>
      <c r="E25" s="175"/>
      <c r="F25" s="176"/>
      <c r="G25" s="177"/>
      <c r="H25" s="178"/>
      <c r="I25" s="89"/>
      <c r="J25" s="178"/>
      <c r="K25" s="89"/>
      <c r="L25" s="90"/>
      <c r="M25" s="91"/>
      <c r="N25" s="175"/>
      <c r="O25" s="176"/>
      <c r="P25" s="177"/>
      <c r="Q25" s="178"/>
      <c r="R25" s="89"/>
      <c r="S25" s="178"/>
      <c r="T25" s="92"/>
      <c r="U25" s="175"/>
      <c r="V25" s="176"/>
      <c r="W25" s="177"/>
      <c r="X25" s="178"/>
      <c r="Y25" s="89"/>
      <c r="Z25" s="178"/>
      <c r="AA25" s="92"/>
      <c r="AB25" s="175"/>
      <c r="AC25" s="176"/>
      <c r="AD25" s="177"/>
      <c r="AE25" s="178"/>
      <c r="AF25" s="89"/>
      <c r="AG25" s="178"/>
      <c r="AH25" s="92"/>
    </row>
    <row r="26" spans="1:34" ht="16.5" customHeight="1" x14ac:dyDescent="0.15">
      <c r="A26" s="94" t="str">
        <f>IF(C26&lt;&gt;0,"日経","")</f>
        <v/>
      </c>
      <c r="B26" s="95"/>
      <c r="C26" s="96">
        <f>SUM(K28,T28,AA28,AH28)</f>
        <v>0</v>
      </c>
      <c r="D26" s="97"/>
      <c r="E26" s="175"/>
      <c r="F26" s="176"/>
      <c r="G26" s="177"/>
      <c r="H26" s="178"/>
      <c r="I26" s="89"/>
      <c r="J26" s="178"/>
      <c r="K26" s="89"/>
      <c r="L26" s="90"/>
      <c r="M26" s="91"/>
      <c r="N26" s="175"/>
      <c r="O26" s="176"/>
      <c r="P26" s="177"/>
      <c r="Q26" s="178"/>
      <c r="R26" s="89"/>
      <c r="S26" s="178"/>
      <c r="T26" s="92"/>
      <c r="U26" s="175"/>
      <c r="V26" s="176"/>
      <c r="W26" s="177"/>
      <c r="X26" s="178"/>
      <c r="Y26" s="89"/>
      <c r="Z26" s="178"/>
      <c r="AA26" s="92"/>
      <c r="AB26" s="175"/>
      <c r="AC26" s="176"/>
      <c r="AD26" s="177"/>
      <c r="AE26" s="178"/>
      <c r="AF26" s="89"/>
      <c r="AG26" s="178"/>
      <c r="AH26" s="92"/>
    </row>
    <row r="27" spans="1:34" ht="16.5" customHeight="1" x14ac:dyDescent="0.15">
      <c r="A27" s="94" t="str">
        <f>IF(C27&lt;&gt;0,"計）","")</f>
        <v/>
      </c>
      <c r="B27" s="95"/>
      <c r="C27" s="96">
        <f>IF(C24&lt;&gt;0,IF(C26+C24&lt;&gt;0,C24+C25+C26,0),0)</f>
        <v>0</v>
      </c>
      <c r="D27" s="97"/>
      <c r="E27" s="175"/>
      <c r="F27" s="176"/>
      <c r="G27" s="177"/>
      <c r="H27" s="178"/>
      <c r="I27" s="89"/>
      <c r="J27" s="178"/>
      <c r="K27" s="89"/>
      <c r="L27" s="90"/>
      <c r="M27" s="91"/>
      <c r="N27" s="175"/>
      <c r="O27" s="176"/>
      <c r="P27" s="177"/>
      <c r="Q27" s="178"/>
      <c r="R27" s="89"/>
      <c r="S27" s="178"/>
      <c r="T27" s="92"/>
      <c r="U27" s="175"/>
      <c r="V27" s="176"/>
      <c r="W27" s="177"/>
      <c r="X27" s="178"/>
      <c r="Y27" s="89"/>
      <c r="Z27" s="178"/>
      <c r="AA27" s="92"/>
      <c r="AB27" s="175"/>
      <c r="AC27" s="176"/>
      <c r="AD27" s="177"/>
      <c r="AE27" s="178"/>
      <c r="AF27" s="89"/>
      <c r="AG27" s="178"/>
      <c r="AH27" s="92"/>
    </row>
    <row r="28" spans="1:34" ht="16.5" customHeight="1" x14ac:dyDescent="0.15">
      <c r="A28" s="119">
        <f>SUM(H28,J28,Q28,S28,X28,Z28,AE28,AG28)</f>
        <v>17650</v>
      </c>
      <c r="B28" s="120"/>
      <c r="C28" s="120"/>
      <c r="D28" s="121"/>
      <c r="E28" s="179" t="s">
        <v>124</v>
      </c>
      <c r="F28" s="180"/>
      <c r="G28" s="181"/>
      <c r="H28" s="182">
        <f t="shared" ref="H28:M28" si="1">SUM(H21:H27)</f>
        <v>5250</v>
      </c>
      <c r="I28" s="126">
        <f t="shared" si="1"/>
        <v>0</v>
      </c>
      <c r="J28" s="182">
        <f t="shared" si="1"/>
        <v>50</v>
      </c>
      <c r="K28" s="127">
        <f t="shared" si="1"/>
        <v>0</v>
      </c>
      <c r="L28" s="128">
        <f t="shared" si="1"/>
        <v>2300</v>
      </c>
      <c r="M28" s="183">
        <f t="shared" si="1"/>
        <v>0</v>
      </c>
      <c r="N28" s="179" t="s">
        <v>124</v>
      </c>
      <c r="O28" s="180"/>
      <c r="P28" s="181"/>
      <c r="Q28" s="182">
        <f>SUM(Q21:Q27)</f>
        <v>2550</v>
      </c>
      <c r="R28" s="126">
        <f>SUM(R21:R27)</f>
        <v>0</v>
      </c>
      <c r="S28" s="182">
        <f>SUM(S21:S27)</f>
        <v>200</v>
      </c>
      <c r="T28" s="130">
        <f>SUM(T21:T27)</f>
        <v>0</v>
      </c>
      <c r="U28" s="179" t="s">
        <v>124</v>
      </c>
      <c r="V28" s="180"/>
      <c r="W28" s="181"/>
      <c r="X28" s="182">
        <f>SUM(X21:X27)</f>
        <v>0</v>
      </c>
      <c r="Y28" s="126">
        <f>SUM(Y21:Y27)</f>
        <v>0</v>
      </c>
      <c r="Z28" s="182">
        <f>SUM(Z21:Z27)</f>
        <v>0</v>
      </c>
      <c r="AA28" s="130">
        <f>SUM(AA21:AA27)</f>
        <v>0</v>
      </c>
      <c r="AB28" s="179" t="s">
        <v>124</v>
      </c>
      <c r="AC28" s="180"/>
      <c r="AD28" s="181"/>
      <c r="AE28" s="182">
        <f>SUM(AE21:AE27)</f>
        <v>9200</v>
      </c>
      <c r="AF28" s="126">
        <f>SUM(AF21:AF27)</f>
        <v>0</v>
      </c>
      <c r="AG28" s="182">
        <f>SUM(AG21:AG27)</f>
        <v>400</v>
      </c>
      <c r="AH28" s="130">
        <f>SUM(AH21:AH27)</f>
        <v>0</v>
      </c>
    </row>
    <row r="29" spans="1:34" ht="16.5" customHeight="1" x14ac:dyDescent="0.15">
      <c r="A29" s="74" t="s">
        <v>185</v>
      </c>
      <c r="B29" s="75"/>
      <c r="C29" s="75"/>
      <c r="D29" s="76"/>
      <c r="E29" s="184" t="s">
        <v>186</v>
      </c>
      <c r="F29" s="185"/>
      <c r="G29" s="186" t="s">
        <v>175</v>
      </c>
      <c r="H29" s="187">
        <v>1100</v>
      </c>
      <c r="I29" s="106"/>
      <c r="J29" s="187"/>
      <c r="K29" s="106"/>
      <c r="L29" s="107">
        <v>700</v>
      </c>
      <c r="M29" s="108"/>
      <c r="N29" s="184" t="s">
        <v>187</v>
      </c>
      <c r="O29" s="185"/>
      <c r="P29" s="186" t="s">
        <v>135</v>
      </c>
      <c r="Q29" s="187">
        <v>900</v>
      </c>
      <c r="R29" s="106"/>
      <c r="S29" s="187">
        <v>50</v>
      </c>
      <c r="T29" s="109"/>
      <c r="U29" s="184" t="s">
        <v>187</v>
      </c>
      <c r="V29" s="185"/>
      <c r="W29" s="186" t="s">
        <v>44</v>
      </c>
      <c r="X29" s="187">
        <v>900</v>
      </c>
      <c r="Y29" s="106"/>
      <c r="Z29" s="187"/>
      <c r="AA29" s="109"/>
      <c r="AB29" s="184" t="s">
        <v>188</v>
      </c>
      <c r="AC29" s="185"/>
      <c r="AD29" s="186" t="s">
        <v>189</v>
      </c>
      <c r="AE29" s="187">
        <v>6050</v>
      </c>
      <c r="AF29" s="106"/>
      <c r="AG29" s="187">
        <v>250</v>
      </c>
      <c r="AH29" s="109"/>
    </row>
    <row r="30" spans="1:34" ht="16.5" customHeight="1" x14ac:dyDescent="0.15">
      <c r="A30" s="93">
        <v>2309</v>
      </c>
      <c r="B30" s="110"/>
      <c r="C30" s="110"/>
      <c r="D30" s="111"/>
      <c r="E30" s="175" t="s">
        <v>190</v>
      </c>
      <c r="F30" s="176"/>
      <c r="G30" s="177" t="s">
        <v>179</v>
      </c>
      <c r="H30" s="178">
        <v>1700</v>
      </c>
      <c r="I30" s="89"/>
      <c r="J30" s="178"/>
      <c r="K30" s="89"/>
      <c r="L30" s="90">
        <v>850</v>
      </c>
      <c r="M30" s="91"/>
      <c r="N30" s="175"/>
      <c r="O30" s="176"/>
      <c r="P30" s="177"/>
      <c r="Q30" s="178"/>
      <c r="R30" s="89"/>
      <c r="S30" s="178"/>
      <c r="T30" s="92"/>
      <c r="U30" s="175" t="s">
        <v>191</v>
      </c>
      <c r="V30" s="176"/>
      <c r="W30" s="177" t="s">
        <v>71</v>
      </c>
      <c r="X30" s="178">
        <v>50</v>
      </c>
      <c r="Y30" s="89"/>
      <c r="Z30" s="178"/>
      <c r="AA30" s="92"/>
      <c r="AB30" s="175" t="s">
        <v>192</v>
      </c>
      <c r="AC30" s="176"/>
      <c r="AD30" s="177" t="s">
        <v>193</v>
      </c>
      <c r="AE30" s="178">
        <v>750</v>
      </c>
      <c r="AF30" s="89"/>
      <c r="AG30" s="178">
        <v>50</v>
      </c>
      <c r="AH30" s="92"/>
    </row>
    <row r="31" spans="1:34" ht="16.5" customHeight="1" x14ac:dyDescent="0.15">
      <c r="A31" s="94" t="str">
        <f>IF(C31&lt;&gt;0,"ヨミ","")</f>
        <v/>
      </c>
      <c r="B31" s="95"/>
      <c r="C31" s="112">
        <f>M35</f>
        <v>0</v>
      </c>
      <c r="D31" s="113"/>
      <c r="E31" s="175" t="s">
        <v>194</v>
      </c>
      <c r="F31" s="176"/>
      <c r="G31" s="177" t="s">
        <v>182</v>
      </c>
      <c r="H31" s="178">
        <v>1050</v>
      </c>
      <c r="I31" s="89"/>
      <c r="J31" s="178">
        <v>50</v>
      </c>
      <c r="K31" s="89"/>
      <c r="L31" s="90">
        <v>300</v>
      </c>
      <c r="M31" s="91"/>
      <c r="N31" s="175"/>
      <c r="O31" s="176"/>
      <c r="P31" s="177"/>
      <c r="Q31" s="178"/>
      <c r="R31" s="89"/>
      <c r="S31" s="178"/>
      <c r="T31" s="92"/>
      <c r="U31" s="175"/>
      <c r="V31" s="176"/>
      <c r="W31" s="177"/>
      <c r="X31" s="178"/>
      <c r="Y31" s="89"/>
      <c r="Z31" s="178"/>
      <c r="AA31" s="92"/>
      <c r="AB31" s="175" t="s">
        <v>195</v>
      </c>
      <c r="AC31" s="176"/>
      <c r="AD31" s="177" t="s">
        <v>196</v>
      </c>
      <c r="AE31" s="178">
        <v>1350</v>
      </c>
      <c r="AF31" s="89"/>
      <c r="AG31" s="178">
        <v>100</v>
      </c>
      <c r="AH31" s="92"/>
    </row>
    <row r="32" spans="1:34" ht="16.5" customHeight="1" x14ac:dyDescent="0.15">
      <c r="A32" s="94" t="str">
        <f>IF(C32&lt;&gt;0,"本紙","")</f>
        <v/>
      </c>
      <c r="B32" s="95"/>
      <c r="C32" s="112">
        <f>SUM(I35,R35,Y35,AF35)</f>
        <v>0</v>
      </c>
      <c r="D32" s="113"/>
      <c r="E32" s="175"/>
      <c r="F32" s="176"/>
      <c r="G32" s="177"/>
      <c r="H32" s="178"/>
      <c r="I32" s="89"/>
      <c r="J32" s="178"/>
      <c r="K32" s="89"/>
      <c r="L32" s="90"/>
      <c r="M32" s="91"/>
      <c r="N32" s="175"/>
      <c r="O32" s="176"/>
      <c r="P32" s="177"/>
      <c r="Q32" s="178"/>
      <c r="R32" s="89"/>
      <c r="S32" s="178"/>
      <c r="T32" s="92"/>
      <c r="U32" s="175"/>
      <c r="V32" s="176"/>
      <c r="W32" s="177"/>
      <c r="X32" s="178"/>
      <c r="Y32" s="89"/>
      <c r="Z32" s="178"/>
      <c r="AA32" s="92"/>
      <c r="AB32" s="175" t="s">
        <v>197</v>
      </c>
      <c r="AC32" s="176"/>
      <c r="AD32" s="177" t="s">
        <v>198</v>
      </c>
      <c r="AE32" s="178">
        <v>3600</v>
      </c>
      <c r="AF32" s="89"/>
      <c r="AG32" s="178">
        <v>200</v>
      </c>
      <c r="AH32" s="92"/>
    </row>
    <row r="33" spans="1:41" ht="16.5" customHeight="1" x14ac:dyDescent="0.15">
      <c r="A33" s="94" t="str">
        <f>IF(C33&lt;&gt;0,"日経","")</f>
        <v/>
      </c>
      <c r="B33" s="95"/>
      <c r="C33" s="96">
        <f>SUM(K35,T35,AA35,AH35)</f>
        <v>0</v>
      </c>
      <c r="D33" s="97"/>
      <c r="E33" s="175"/>
      <c r="F33" s="176"/>
      <c r="G33" s="177"/>
      <c r="H33" s="178"/>
      <c r="I33" s="89"/>
      <c r="J33" s="178"/>
      <c r="K33" s="89"/>
      <c r="L33" s="90"/>
      <c r="M33" s="91"/>
      <c r="N33" s="175"/>
      <c r="O33" s="176"/>
      <c r="P33" s="177"/>
      <c r="Q33" s="178"/>
      <c r="R33" s="89"/>
      <c r="S33" s="178"/>
      <c r="T33" s="92"/>
      <c r="U33" s="175"/>
      <c r="V33" s="176"/>
      <c r="W33" s="177"/>
      <c r="X33" s="178"/>
      <c r="Y33" s="89"/>
      <c r="Z33" s="178"/>
      <c r="AA33" s="92"/>
      <c r="AB33" s="175"/>
      <c r="AC33" s="176"/>
      <c r="AD33" s="177"/>
      <c r="AE33" s="178"/>
      <c r="AF33" s="89"/>
      <c r="AG33" s="178"/>
      <c r="AH33" s="92"/>
    </row>
    <row r="34" spans="1:41" ht="16.5" customHeight="1" x14ac:dyDescent="0.15">
      <c r="A34" s="94" t="str">
        <f>IF(C34&lt;&gt;0,"計）","")</f>
        <v/>
      </c>
      <c r="B34" s="95"/>
      <c r="C34" s="96">
        <f>IF(C31&lt;&gt;0,IF(C33+C31&lt;&gt;0,C31+C32+C33,0),0)</f>
        <v>0</v>
      </c>
      <c r="D34" s="97"/>
      <c r="E34" s="175"/>
      <c r="F34" s="176"/>
      <c r="G34" s="177"/>
      <c r="H34" s="178"/>
      <c r="I34" s="89"/>
      <c r="J34" s="178"/>
      <c r="K34" s="89"/>
      <c r="L34" s="90"/>
      <c r="M34" s="91"/>
      <c r="N34" s="175"/>
      <c r="O34" s="176"/>
      <c r="P34" s="177"/>
      <c r="Q34" s="178"/>
      <c r="R34" s="89"/>
      <c r="S34" s="178"/>
      <c r="T34" s="92"/>
      <c r="U34" s="175"/>
      <c r="V34" s="176"/>
      <c r="W34" s="177"/>
      <c r="X34" s="178"/>
      <c r="Y34" s="89"/>
      <c r="Z34" s="178"/>
      <c r="AA34" s="92"/>
      <c r="AB34" s="175"/>
      <c r="AC34" s="176"/>
      <c r="AD34" s="177"/>
      <c r="AE34" s="178"/>
      <c r="AF34" s="89"/>
      <c r="AG34" s="178"/>
      <c r="AH34" s="92"/>
    </row>
    <row r="35" spans="1:41" ht="16.5" customHeight="1" x14ac:dyDescent="0.15">
      <c r="A35" s="119">
        <f>SUM(H35,J35,Q35,S35,X35,Z35,AE35,AG35)</f>
        <v>18150</v>
      </c>
      <c r="B35" s="120"/>
      <c r="C35" s="120"/>
      <c r="D35" s="121"/>
      <c r="E35" s="179" t="s">
        <v>124</v>
      </c>
      <c r="F35" s="180"/>
      <c r="G35" s="181"/>
      <c r="H35" s="182">
        <f t="shared" ref="H35:M35" si="2">SUM(H29:H34)</f>
        <v>3850</v>
      </c>
      <c r="I35" s="126">
        <f t="shared" si="2"/>
        <v>0</v>
      </c>
      <c r="J35" s="182">
        <f t="shared" si="2"/>
        <v>50</v>
      </c>
      <c r="K35" s="127">
        <f t="shared" si="2"/>
        <v>0</v>
      </c>
      <c r="L35" s="128">
        <f t="shared" si="2"/>
        <v>1850</v>
      </c>
      <c r="M35" s="183">
        <f t="shared" si="2"/>
        <v>0</v>
      </c>
      <c r="N35" s="179" t="s">
        <v>124</v>
      </c>
      <c r="O35" s="180"/>
      <c r="P35" s="181"/>
      <c r="Q35" s="182">
        <f>SUM(Q29:Q34)</f>
        <v>900</v>
      </c>
      <c r="R35" s="126">
        <f>SUM(R29:R34)</f>
        <v>0</v>
      </c>
      <c r="S35" s="182">
        <f>SUM(S29:S34)</f>
        <v>50</v>
      </c>
      <c r="T35" s="130">
        <f>SUM(T29:T34)</f>
        <v>0</v>
      </c>
      <c r="U35" s="179" t="s">
        <v>124</v>
      </c>
      <c r="V35" s="180"/>
      <c r="W35" s="181"/>
      <c r="X35" s="182">
        <f>SUM(X29:X34)</f>
        <v>950</v>
      </c>
      <c r="Y35" s="126">
        <f>SUM(Y29:Y34)</f>
        <v>0</v>
      </c>
      <c r="Z35" s="182">
        <f>SUM(Z29:Z34)</f>
        <v>0</v>
      </c>
      <c r="AA35" s="130">
        <f>SUM(AA29:AA34)</f>
        <v>0</v>
      </c>
      <c r="AB35" s="179" t="s">
        <v>124</v>
      </c>
      <c r="AC35" s="180"/>
      <c r="AD35" s="181"/>
      <c r="AE35" s="182">
        <f>SUM(AE29:AE34)</f>
        <v>11750</v>
      </c>
      <c r="AF35" s="126">
        <f>SUM(AF29:AF34)</f>
        <v>0</v>
      </c>
      <c r="AG35" s="182">
        <f>SUM(AG29:AG34)</f>
        <v>600</v>
      </c>
      <c r="AH35" s="130">
        <f>SUM(AH29:AH34)</f>
        <v>0</v>
      </c>
    </row>
    <row r="36" spans="1:41" ht="16.5" customHeight="1" x14ac:dyDescent="0.15">
      <c r="A36" s="188" t="s">
        <v>199</v>
      </c>
      <c r="B36" s="189"/>
      <c r="C36" s="189"/>
      <c r="D36" s="190"/>
      <c r="E36" s="184" t="s">
        <v>200</v>
      </c>
      <c r="F36" s="185"/>
      <c r="G36" s="186" t="s">
        <v>201</v>
      </c>
      <c r="H36" s="187">
        <v>1100</v>
      </c>
      <c r="I36" s="106"/>
      <c r="J36" s="187"/>
      <c r="K36" s="106"/>
      <c r="L36" s="107">
        <v>500</v>
      </c>
      <c r="M36" s="108"/>
      <c r="N36" s="184" t="s">
        <v>202</v>
      </c>
      <c r="O36" s="185"/>
      <c r="P36" s="186" t="s">
        <v>33</v>
      </c>
      <c r="Q36" s="187">
        <v>1250</v>
      </c>
      <c r="R36" s="106"/>
      <c r="S36" s="187"/>
      <c r="T36" s="109"/>
      <c r="U36" s="184"/>
      <c r="V36" s="185"/>
      <c r="W36" s="186"/>
      <c r="X36" s="187"/>
      <c r="Y36" s="106"/>
      <c r="Z36" s="187"/>
      <c r="AA36" s="109"/>
      <c r="AB36" s="184" t="s">
        <v>203</v>
      </c>
      <c r="AC36" s="185"/>
      <c r="AD36" s="186" t="s">
        <v>33</v>
      </c>
      <c r="AE36" s="187">
        <v>4000</v>
      </c>
      <c r="AF36" s="106"/>
      <c r="AG36" s="187">
        <v>250</v>
      </c>
      <c r="AH36" s="109"/>
    </row>
    <row r="37" spans="1:41" ht="16.5" customHeight="1" x14ac:dyDescent="0.15">
      <c r="A37" s="93">
        <v>2310</v>
      </c>
      <c r="B37" s="110"/>
      <c r="C37" s="110"/>
      <c r="D37" s="111"/>
      <c r="E37" s="175" t="s">
        <v>204</v>
      </c>
      <c r="F37" s="176"/>
      <c r="G37" s="177" t="s">
        <v>25</v>
      </c>
      <c r="H37" s="178">
        <v>650</v>
      </c>
      <c r="I37" s="89"/>
      <c r="J37" s="178"/>
      <c r="K37" s="89"/>
      <c r="L37" s="90">
        <v>400</v>
      </c>
      <c r="M37" s="91"/>
      <c r="N37" s="175"/>
      <c r="O37" s="176"/>
      <c r="P37" s="177"/>
      <c r="Q37" s="178"/>
      <c r="R37" s="89"/>
      <c r="S37" s="178"/>
      <c r="T37" s="92"/>
      <c r="U37" s="175"/>
      <c r="V37" s="176"/>
      <c r="W37" s="177"/>
      <c r="X37" s="178"/>
      <c r="Y37" s="89"/>
      <c r="Z37" s="178"/>
      <c r="AA37" s="92"/>
      <c r="AB37" s="175" t="s">
        <v>205</v>
      </c>
      <c r="AC37" s="176"/>
      <c r="AD37" s="177" t="s">
        <v>179</v>
      </c>
      <c r="AE37" s="178">
        <v>2100</v>
      </c>
      <c r="AF37" s="89"/>
      <c r="AG37" s="178">
        <v>150</v>
      </c>
      <c r="AH37" s="92"/>
    </row>
    <row r="38" spans="1:41" ht="16.5" customHeight="1" x14ac:dyDescent="0.15">
      <c r="A38" s="94" t="str">
        <f>IF(C38&lt;&gt;0,"ヨミ","")</f>
        <v/>
      </c>
      <c r="B38" s="95"/>
      <c r="C38" s="96">
        <f>M42</f>
        <v>0</v>
      </c>
      <c r="D38" s="97"/>
      <c r="E38" s="175"/>
      <c r="F38" s="176"/>
      <c r="G38" s="177"/>
      <c r="H38" s="178"/>
      <c r="I38" s="89"/>
      <c r="J38" s="178"/>
      <c r="K38" s="89"/>
      <c r="L38" s="90"/>
      <c r="M38" s="91"/>
      <c r="N38" s="175"/>
      <c r="O38" s="176"/>
      <c r="P38" s="177"/>
      <c r="Q38" s="178"/>
      <c r="R38" s="89"/>
      <c r="S38" s="178"/>
      <c r="T38" s="92"/>
      <c r="U38" s="175"/>
      <c r="V38" s="176"/>
      <c r="W38" s="177"/>
      <c r="X38" s="178"/>
      <c r="Y38" s="89"/>
      <c r="Z38" s="178"/>
      <c r="AA38" s="92"/>
      <c r="AB38" s="175"/>
      <c r="AC38" s="176"/>
      <c r="AD38" s="177"/>
      <c r="AE38" s="178"/>
      <c r="AF38" s="89"/>
      <c r="AG38" s="178"/>
      <c r="AH38" s="92"/>
    </row>
    <row r="39" spans="1:41" ht="16.5" customHeight="1" x14ac:dyDescent="0.15">
      <c r="A39" s="94" t="str">
        <f>IF(C39&lt;&gt;0,"本紙","")</f>
        <v/>
      </c>
      <c r="B39" s="95"/>
      <c r="C39" s="96">
        <f>SUM(I42,R42,Y42,AF42)</f>
        <v>0</v>
      </c>
      <c r="D39" s="97"/>
      <c r="E39" s="175"/>
      <c r="F39" s="176"/>
      <c r="G39" s="177"/>
      <c r="H39" s="178"/>
      <c r="I39" s="89"/>
      <c r="J39" s="178"/>
      <c r="K39" s="89"/>
      <c r="L39" s="90"/>
      <c r="M39" s="91"/>
      <c r="N39" s="175"/>
      <c r="O39" s="176"/>
      <c r="P39" s="177"/>
      <c r="Q39" s="178"/>
      <c r="R39" s="89"/>
      <c r="S39" s="178"/>
      <c r="T39" s="92"/>
      <c r="U39" s="175"/>
      <c r="V39" s="176"/>
      <c r="W39" s="177"/>
      <c r="X39" s="178"/>
      <c r="Y39" s="89"/>
      <c r="Z39" s="178"/>
      <c r="AA39" s="92"/>
      <c r="AB39" s="175"/>
      <c r="AC39" s="176"/>
      <c r="AD39" s="177"/>
      <c r="AE39" s="178"/>
      <c r="AF39" s="89"/>
      <c r="AG39" s="178"/>
      <c r="AH39" s="92"/>
    </row>
    <row r="40" spans="1:41" ht="16.5" customHeight="1" x14ac:dyDescent="0.15">
      <c r="A40" s="94" t="str">
        <f>IF(C40&lt;&gt;0,"日経","")</f>
        <v/>
      </c>
      <c r="B40" s="95"/>
      <c r="C40" s="96">
        <f>SUM(K42,T42,AA42,AH42)</f>
        <v>0</v>
      </c>
      <c r="D40" s="97"/>
      <c r="E40" s="175"/>
      <c r="F40" s="176"/>
      <c r="G40" s="177"/>
      <c r="H40" s="178"/>
      <c r="I40" s="89"/>
      <c r="J40" s="178"/>
      <c r="K40" s="89"/>
      <c r="L40" s="90"/>
      <c r="M40" s="91"/>
      <c r="N40" s="175"/>
      <c r="O40" s="176"/>
      <c r="P40" s="177"/>
      <c r="Q40" s="178"/>
      <c r="R40" s="89"/>
      <c r="S40" s="178"/>
      <c r="T40" s="92"/>
      <c r="U40" s="175"/>
      <c r="V40" s="176"/>
      <c r="W40" s="177"/>
      <c r="X40" s="178"/>
      <c r="Y40" s="89"/>
      <c r="Z40" s="178"/>
      <c r="AA40" s="92"/>
      <c r="AB40" s="175"/>
      <c r="AC40" s="176"/>
      <c r="AD40" s="177"/>
      <c r="AE40" s="178"/>
      <c r="AF40" s="89"/>
      <c r="AG40" s="178"/>
      <c r="AH40" s="92"/>
    </row>
    <row r="41" spans="1:41" ht="16.5" customHeight="1" x14ac:dyDescent="0.15">
      <c r="A41" s="94" t="str">
        <f>IF(C41&lt;&gt;0,"計）","")</f>
        <v/>
      </c>
      <c r="B41" s="95"/>
      <c r="C41" s="96">
        <f>IF(C39&gt;0,IF(C40+C38&gt;0,C39+C40+C38,0),0)</f>
        <v>0</v>
      </c>
      <c r="D41" s="97"/>
      <c r="E41" s="175"/>
      <c r="F41" s="176"/>
      <c r="G41" s="177"/>
      <c r="H41" s="178"/>
      <c r="I41" s="89"/>
      <c r="J41" s="178"/>
      <c r="K41" s="89"/>
      <c r="L41" s="90"/>
      <c r="M41" s="91"/>
      <c r="N41" s="175"/>
      <c r="O41" s="176"/>
      <c r="P41" s="177"/>
      <c r="Q41" s="178"/>
      <c r="R41" s="89"/>
      <c r="S41" s="178"/>
      <c r="T41" s="92"/>
      <c r="U41" s="175"/>
      <c r="V41" s="176"/>
      <c r="W41" s="177"/>
      <c r="X41" s="178"/>
      <c r="Y41" s="89"/>
      <c r="Z41" s="178"/>
      <c r="AA41" s="92"/>
      <c r="AB41" s="175"/>
      <c r="AC41" s="176"/>
      <c r="AD41" s="177"/>
      <c r="AE41" s="178"/>
      <c r="AF41" s="89"/>
      <c r="AG41" s="178"/>
      <c r="AH41" s="92"/>
    </row>
    <row r="42" spans="1:41" ht="16.5" customHeight="1" x14ac:dyDescent="0.15">
      <c r="A42" s="119">
        <f>SUM(H42,J42,Q42,S42,X42,Z42,AE42,AG42)</f>
        <v>9500</v>
      </c>
      <c r="B42" s="120"/>
      <c r="C42" s="120"/>
      <c r="D42" s="121"/>
      <c r="E42" s="179" t="s">
        <v>124</v>
      </c>
      <c r="F42" s="180"/>
      <c r="G42" s="181"/>
      <c r="H42" s="182">
        <f t="shared" ref="H42:M42" si="3">SUM(H36:H41)</f>
        <v>1750</v>
      </c>
      <c r="I42" s="126">
        <f t="shared" si="3"/>
        <v>0</v>
      </c>
      <c r="J42" s="182">
        <f t="shared" si="3"/>
        <v>0</v>
      </c>
      <c r="K42" s="127">
        <f t="shared" si="3"/>
        <v>0</v>
      </c>
      <c r="L42" s="128">
        <f t="shared" si="3"/>
        <v>900</v>
      </c>
      <c r="M42" s="129">
        <f t="shared" si="3"/>
        <v>0</v>
      </c>
      <c r="N42" s="179" t="s">
        <v>124</v>
      </c>
      <c r="O42" s="180"/>
      <c r="P42" s="181"/>
      <c r="Q42" s="182">
        <f>SUM(Q36:Q41)</f>
        <v>1250</v>
      </c>
      <c r="R42" s="126">
        <f>SUM(R36:R41)</f>
        <v>0</v>
      </c>
      <c r="S42" s="182">
        <f>SUM(S36:S41)</f>
        <v>0</v>
      </c>
      <c r="T42" s="130">
        <f>SUM(T36:T41)</f>
        <v>0</v>
      </c>
      <c r="U42" s="179" t="s">
        <v>124</v>
      </c>
      <c r="V42" s="180"/>
      <c r="W42" s="181"/>
      <c r="X42" s="182">
        <f>SUM(X36:X41)</f>
        <v>0</v>
      </c>
      <c r="Y42" s="126">
        <f>SUM(Y36:Y41)</f>
        <v>0</v>
      </c>
      <c r="Z42" s="182">
        <f>SUM(Z36:Z41)</f>
        <v>0</v>
      </c>
      <c r="AA42" s="130">
        <f>SUM(AA36:AA41)</f>
        <v>0</v>
      </c>
      <c r="AB42" s="179" t="s">
        <v>124</v>
      </c>
      <c r="AC42" s="180"/>
      <c r="AD42" s="181"/>
      <c r="AE42" s="182">
        <f>SUM(AE36:AE41)</f>
        <v>6100</v>
      </c>
      <c r="AF42" s="126">
        <f>SUM(AF36:AF41)</f>
        <v>0</v>
      </c>
      <c r="AG42" s="182">
        <f>SUM(AG36:AG41)</f>
        <v>400</v>
      </c>
      <c r="AH42" s="130">
        <f>SUM(AH36:AH41)</f>
        <v>0</v>
      </c>
    </row>
    <row r="43" spans="1:41" s="145" customFormat="1" ht="16.5" customHeight="1" x14ac:dyDescent="0.15">
      <c r="A43" s="131" t="s">
        <v>125</v>
      </c>
      <c r="B43" s="132"/>
      <c r="C43" s="132"/>
      <c r="D43" s="133"/>
      <c r="E43" s="134">
        <f>I43+K43+R43+T43+Y43+AA43+AF43+AH43</f>
        <v>0</v>
      </c>
      <c r="F43" s="135"/>
      <c r="G43" s="136"/>
      <c r="H43" s="137"/>
      <c r="I43" s="138">
        <f>SUM(I42,I35,I28,I20)</f>
        <v>0</v>
      </c>
      <c r="J43" s="139"/>
      <c r="K43" s="140">
        <f>SUM(K42,K35,K28,K20)</f>
        <v>0</v>
      </c>
      <c r="L43" s="141"/>
      <c r="M43" s="142">
        <f>SUM(M42,M35,M28,M20)</f>
        <v>0</v>
      </c>
      <c r="N43" s="143"/>
      <c r="O43" s="135"/>
      <c r="P43" s="136"/>
      <c r="Q43" s="137"/>
      <c r="R43" s="138">
        <f>SUM(R42,R35,R28,R20)</f>
        <v>0</v>
      </c>
      <c r="S43" s="139"/>
      <c r="T43" s="144">
        <f>SUM(T42,T35,T28,T20)</f>
        <v>0</v>
      </c>
      <c r="U43" s="143"/>
      <c r="V43" s="135"/>
      <c r="W43" s="136"/>
      <c r="X43" s="137"/>
      <c r="Y43" s="138">
        <f>SUM(Y42,Y35,Y28,Y20)</f>
        <v>0</v>
      </c>
      <c r="Z43" s="139"/>
      <c r="AA43" s="144">
        <f>SUM(AA42,AA35,AA28,AA20)</f>
        <v>0</v>
      </c>
      <c r="AB43" s="143"/>
      <c r="AC43" s="135"/>
      <c r="AD43" s="136"/>
      <c r="AE43" s="137"/>
      <c r="AF43" s="138">
        <f>SUM(AF42,AF35,AF28,AF20)</f>
        <v>0</v>
      </c>
      <c r="AG43" s="139"/>
      <c r="AH43" s="144">
        <f>SUM(AH42,AH35,AH28,AH20)</f>
        <v>0</v>
      </c>
    </row>
    <row r="44" spans="1:41" s="153" customFormat="1" ht="12.75" customHeight="1" x14ac:dyDescent="0.25">
      <c r="A44" s="146" t="s">
        <v>126</v>
      </c>
      <c r="B44" s="146"/>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8" t="s">
        <v>127</v>
      </c>
      <c r="AC44" s="149"/>
      <c r="AD44" s="149"/>
      <c r="AE44" s="149"/>
      <c r="AF44" s="149"/>
      <c r="AG44" s="148"/>
      <c r="AH44" s="150" t="s">
        <v>128</v>
      </c>
      <c r="AI44" s="151"/>
      <c r="AJ44" s="151"/>
      <c r="AK44" s="152"/>
      <c r="AL44" s="151"/>
      <c r="AM44" s="151"/>
      <c r="AN44" s="151"/>
      <c r="AO44" s="152"/>
    </row>
    <row r="45" spans="1:41" s="153" customFormat="1" ht="12.75" customHeight="1" x14ac:dyDescent="0.25">
      <c r="A45" s="154"/>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48" t="s">
        <v>129</v>
      </c>
      <c r="AC45" s="155"/>
      <c r="AD45" s="155"/>
      <c r="AE45" s="155"/>
      <c r="AF45" s="155"/>
      <c r="AG45" s="148"/>
      <c r="AH45" s="150" t="s">
        <v>130</v>
      </c>
      <c r="AI45" s="151"/>
      <c r="AJ45" s="151"/>
      <c r="AK45" s="152"/>
      <c r="AL45" s="151"/>
      <c r="AM45" s="151"/>
      <c r="AN45" s="151"/>
      <c r="AO45" s="152"/>
    </row>
    <row r="46" spans="1:41" ht="12.75" customHeight="1" x14ac:dyDescent="0.15">
      <c r="A46" s="156" t="s">
        <v>131</v>
      </c>
      <c r="AA46" s="151"/>
      <c r="AB46" s="148" t="s">
        <v>132</v>
      </c>
      <c r="AC46" s="148"/>
      <c r="AD46" s="148"/>
      <c r="AE46" s="148"/>
      <c r="AF46" s="148"/>
      <c r="AG46" s="148"/>
      <c r="AH46" s="150"/>
      <c r="AI46" s="151"/>
      <c r="AJ46" s="151"/>
      <c r="AK46" s="152"/>
      <c r="AL46" s="158"/>
      <c r="AM46" s="158"/>
      <c r="AN46" s="158"/>
      <c r="AO46" s="6"/>
    </row>
    <row r="47" spans="1:41" x14ac:dyDescent="0.15">
      <c r="AE47" s="151"/>
      <c r="AF47" s="151"/>
      <c r="AG47" s="151"/>
      <c r="AH47" s="151"/>
      <c r="AI47" s="151"/>
      <c r="AJ47" s="151"/>
      <c r="AK47" s="152"/>
    </row>
    <row r="48" spans="1:41" x14ac:dyDescent="0.15">
      <c r="AE48" s="151"/>
      <c r="AF48" s="151"/>
      <c r="AG48" s="151"/>
      <c r="AH48" s="151"/>
      <c r="AI48" s="151"/>
      <c r="AJ48" s="151"/>
      <c r="AK48" s="152"/>
    </row>
    <row r="49" ht="10.5" customHeight="1" x14ac:dyDescent="0.15"/>
    <row r="51" ht="10.5" customHeight="1" x14ac:dyDescent="0.15"/>
  </sheetData>
  <mergeCells count="90">
    <mergeCell ref="A42:D42"/>
    <mergeCell ref="A43:D43"/>
    <mergeCell ref="A44:AA45"/>
    <mergeCell ref="A39:B39"/>
    <mergeCell ref="C39:D39"/>
    <mergeCell ref="A40:B40"/>
    <mergeCell ref="C40:D40"/>
    <mergeCell ref="A41:B41"/>
    <mergeCell ref="C41:D41"/>
    <mergeCell ref="A34:B34"/>
    <mergeCell ref="C34:D34"/>
    <mergeCell ref="A35:D35"/>
    <mergeCell ref="A36:D36"/>
    <mergeCell ref="A37:D37"/>
    <mergeCell ref="A38:B38"/>
    <mergeCell ref="C38:D38"/>
    <mergeCell ref="A30:D30"/>
    <mergeCell ref="A31:B31"/>
    <mergeCell ref="C31:D31"/>
    <mergeCell ref="A32:B32"/>
    <mergeCell ref="C32:D32"/>
    <mergeCell ref="A33:B33"/>
    <mergeCell ref="C33:D33"/>
    <mergeCell ref="A26:B26"/>
    <mergeCell ref="C26:D26"/>
    <mergeCell ref="A27:B27"/>
    <mergeCell ref="C27:D27"/>
    <mergeCell ref="A28:D28"/>
    <mergeCell ref="A29:D29"/>
    <mergeCell ref="A22:D22"/>
    <mergeCell ref="A23:D23"/>
    <mergeCell ref="A24:B24"/>
    <mergeCell ref="C24:D24"/>
    <mergeCell ref="A25:B25"/>
    <mergeCell ref="C25:D25"/>
    <mergeCell ref="A18:B18"/>
    <mergeCell ref="C18:D18"/>
    <mergeCell ref="A19:B19"/>
    <mergeCell ref="C19:D19"/>
    <mergeCell ref="A20:D20"/>
    <mergeCell ref="A21:D21"/>
    <mergeCell ref="A13:D13"/>
    <mergeCell ref="A14:D14"/>
    <mergeCell ref="A15:D15"/>
    <mergeCell ref="A16:B16"/>
    <mergeCell ref="C16:D16"/>
    <mergeCell ref="A17:B17"/>
    <mergeCell ref="C17:D17"/>
    <mergeCell ref="A7:D7"/>
    <mergeCell ref="A8:D8"/>
    <mergeCell ref="A9:D9"/>
    <mergeCell ref="A10:D10"/>
    <mergeCell ref="A11:D11"/>
    <mergeCell ref="A12:D12"/>
    <mergeCell ref="U6:V6"/>
    <mergeCell ref="X6:Y6"/>
    <mergeCell ref="Z6:AA6"/>
    <mergeCell ref="AB6:AC6"/>
    <mergeCell ref="AE6:AF6"/>
    <mergeCell ref="AG6:AH6"/>
    <mergeCell ref="V4:AA5"/>
    <mergeCell ref="AB4:AB5"/>
    <mergeCell ref="AC4:AH5"/>
    <mergeCell ref="A6:D6"/>
    <mergeCell ref="E6:F6"/>
    <mergeCell ref="H6:I6"/>
    <mergeCell ref="J6:K6"/>
    <mergeCell ref="N6:O6"/>
    <mergeCell ref="Q6:R6"/>
    <mergeCell ref="S6:T6"/>
    <mergeCell ref="E4:E5"/>
    <mergeCell ref="F4:K5"/>
    <mergeCell ref="L4:M5"/>
    <mergeCell ref="N4:N5"/>
    <mergeCell ref="O4:T5"/>
    <mergeCell ref="U4:U5"/>
    <mergeCell ref="AB2:AB3"/>
    <mergeCell ref="AC2:AH3"/>
    <mergeCell ref="D3:F3"/>
    <mergeCell ref="G3:M3"/>
    <mergeCell ref="O3:Q3"/>
    <mergeCell ref="S3:T3"/>
    <mergeCell ref="V3:Y3"/>
    <mergeCell ref="Z3:AA3"/>
    <mergeCell ref="A2:C3"/>
    <mergeCell ref="D2:F2"/>
    <mergeCell ref="G2:M2"/>
    <mergeCell ref="O2:T2"/>
    <mergeCell ref="V2:Y2"/>
    <mergeCell ref="Z2:AA2"/>
  </mergeCells>
  <phoneticPr fontId="3"/>
  <conditionalFormatting sqref="I7">
    <cfRule type="expression" dxfId="144" priority="1" stopIfTrue="1">
      <formula>$H$7&lt;$I$7</formula>
    </cfRule>
  </conditionalFormatting>
  <conditionalFormatting sqref="I8">
    <cfRule type="expression" dxfId="143" priority="2" stopIfTrue="1">
      <formula>$H$8&lt;$I$8</formula>
    </cfRule>
  </conditionalFormatting>
  <conditionalFormatting sqref="I9">
    <cfRule type="expression" dxfId="142" priority="3" stopIfTrue="1">
      <formula>$H$9&lt;$I$9</formula>
    </cfRule>
  </conditionalFormatting>
  <conditionalFormatting sqref="I10">
    <cfRule type="expression" dxfId="141" priority="4" stopIfTrue="1">
      <formula>$H$10&lt;$I$10</formula>
    </cfRule>
  </conditionalFormatting>
  <conditionalFormatting sqref="I11">
    <cfRule type="expression" dxfId="140" priority="5" stopIfTrue="1">
      <formula>$H$11&lt;$I$11</formula>
    </cfRule>
  </conditionalFormatting>
  <conditionalFormatting sqref="R7">
    <cfRule type="expression" dxfId="139" priority="6" stopIfTrue="1">
      <formula>$Q$7&lt;$R$7</formula>
    </cfRule>
  </conditionalFormatting>
  <conditionalFormatting sqref="T7">
    <cfRule type="expression" dxfId="138" priority="7" stopIfTrue="1">
      <formula>$S$7&lt;$T$7</formula>
    </cfRule>
  </conditionalFormatting>
  <conditionalFormatting sqref="R8">
    <cfRule type="expression" dxfId="137" priority="8" stopIfTrue="1">
      <formula>$Q$8&lt;$R$8</formula>
    </cfRule>
  </conditionalFormatting>
  <conditionalFormatting sqref="T8">
    <cfRule type="expression" dxfId="136" priority="9" stopIfTrue="1">
      <formula>$S$8&lt;$T$8</formula>
    </cfRule>
  </conditionalFormatting>
  <conditionalFormatting sqref="R9">
    <cfRule type="expression" dxfId="135" priority="10" stopIfTrue="1">
      <formula>$Q$9&lt;$R$9</formula>
    </cfRule>
  </conditionalFormatting>
  <conditionalFormatting sqref="R10">
    <cfRule type="expression" dxfId="134" priority="11" stopIfTrue="1">
      <formula>$Q$10&lt;$R$10</formula>
    </cfRule>
  </conditionalFormatting>
  <conditionalFormatting sqref="T10">
    <cfRule type="expression" dxfId="133" priority="12" stopIfTrue="1">
      <formula>$S$10&lt;$T$10</formula>
    </cfRule>
  </conditionalFormatting>
  <conditionalFormatting sqref="R11">
    <cfRule type="expression" dxfId="132" priority="13" stopIfTrue="1">
      <formula>$Q$11&lt;$R$11</formula>
    </cfRule>
  </conditionalFormatting>
  <conditionalFormatting sqref="T11">
    <cfRule type="expression" dxfId="131" priority="14" stopIfTrue="1">
      <formula>$S$11&lt;$T$11</formula>
    </cfRule>
  </conditionalFormatting>
  <conditionalFormatting sqref="R12">
    <cfRule type="expression" dxfId="130" priority="15" stopIfTrue="1">
      <formula>$Q$12&lt;$R$12</formula>
    </cfRule>
  </conditionalFormatting>
  <conditionalFormatting sqref="T12">
    <cfRule type="expression" dxfId="129" priority="16" stopIfTrue="1">
      <formula>$S$12&lt;$T$12</formula>
    </cfRule>
  </conditionalFormatting>
  <conditionalFormatting sqref="R13">
    <cfRule type="expression" dxfId="128" priority="17" stopIfTrue="1">
      <formula>$Q$13&lt;$R$13</formula>
    </cfRule>
  </conditionalFormatting>
  <conditionalFormatting sqref="T13">
    <cfRule type="expression" dxfId="127" priority="18" stopIfTrue="1">
      <formula>$S$13&lt;$T$13</formula>
    </cfRule>
  </conditionalFormatting>
  <conditionalFormatting sqref="AF7">
    <cfRule type="expression" dxfId="126" priority="19" stopIfTrue="1">
      <formula>$AE$7&lt;$AF$7</formula>
    </cfRule>
  </conditionalFormatting>
  <conditionalFormatting sqref="AH7">
    <cfRule type="expression" dxfId="125" priority="20" stopIfTrue="1">
      <formula>$AG$7&lt;$AH$7</formula>
    </cfRule>
  </conditionalFormatting>
  <conditionalFormatting sqref="AF8">
    <cfRule type="expression" dxfId="124" priority="21" stopIfTrue="1">
      <formula>$AE$8&lt;$AF$8</formula>
    </cfRule>
  </conditionalFormatting>
  <conditionalFormatting sqref="AH8">
    <cfRule type="expression" dxfId="123" priority="22" stopIfTrue="1">
      <formula>$AG$8&lt;$AH$8</formula>
    </cfRule>
  </conditionalFormatting>
  <conditionalFormatting sqref="AF9">
    <cfRule type="expression" dxfId="122" priority="23" stopIfTrue="1">
      <formula>$AE$9&lt;$AF$9</formula>
    </cfRule>
  </conditionalFormatting>
  <conditionalFormatting sqref="AH9">
    <cfRule type="expression" dxfId="121" priority="24" stopIfTrue="1">
      <formula>$AG$9&lt;$AH$9</formula>
    </cfRule>
  </conditionalFormatting>
  <conditionalFormatting sqref="AF10">
    <cfRule type="expression" dxfId="120" priority="25" stopIfTrue="1">
      <formula>$AE$10&lt;$AF$10</formula>
    </cfRule>
  </conditionalFormatting>
  <conditionalFormatting sqref="AF11">
    <cfRule type="expression" dxfId="119" priority="26" stopIfTrue="1">
      <formula>$AE$11&lt;$AF$11</formula>
    </cfRule>
  </conditionalFormatting>
  <conditionalFormatting sqref="AF12">
    <cfRule type="expression" dxfId="118" priority="27" stopIfTrue="1">
      <formula>$AE$12&lt;$AF$12</formula>
    </cfRule>
  </conditionalFormatting>
  <conditionalFormatting sqref="AF13">
    <cfRule type="expression" dxfId="117" priority="28" stopIfTrue="1">
      <formula>$AE$13&lt;$AF$13</formula>
    </cfRule>
  </conditionalFormatting>
  <conditionalFormatting sqref="AF14">
    <cfRule type="expression" dxfId="116" priority="29" stopIfTrue="1">
      <formula>$AE$14&lt;$AF$14</formula>
    </cfRule>
  </conditionalFormatting>
  <conditionalFormatting sqref="AH14">
    <cfRule type="expression" dxfId="115" priority="30" stopIfTrue="1">
      <formula>$AG$14&lt;$AH$14</formula>
    </cfRule>
  </conditionalFormatting>
  <conditionalFormatting sqref="AF15">
    <cfRule type="expression" dxfId="114" priority="31" stopIfTrue="1">
      <formula>$AE$15&lt;$AF$15</formula>
    </cfRule>
  </conditionalFormatting>
  <conditionalFormatting sqref="I21">
    <cfRule type="expression" dxfId="113" priority="32" stopIfTrue="1">
      <formula>$H$21&lt;$I$21</formula>
    </cfRule>
  </conditionalFormatting>
  <conditionalFormatting sqref="K21">
    <cfRule type="expression" dxfId="112" priority="33" stopIfTrue="1">
      <formula>$J$21&lt;$K$21</formula>
    </cfRule>
  </conditionalFormatting>
  <conditionalFormatting sqref="R21">
    <cfRule type="expression" dxfId="111" priority="34" stopIfTrue="1">
      <formula>$Q$21&lt;$R$21</formula>
    </cfRule>
  </conditionalFormatting>
  <conditionalFormatting sqref="T21">
    <cfRule type="expression" dxfId="110" priority="35" stopIfTrue="1">
      <formula>$S$21&lt;$T$21</formula>
    </cfRule>
  </conditionalFormatting>
  <conditionalFormatting sqref="R22">
    <cfRule type="expression" dxfId="109" priority="36" stopIfTrue="1">
      <formula>$Q$22&lt;$R$22</formula>
    </cfRule>
  </conditionalFormatting>
  <conditionalFormatting sqref="T22">
    <cfRule type="expression" dxfId="108" priority="37" stopIfTrue="1">
      <formula>$S$22&lt;$T$22</formula>
    </cfRule>
  </conditionalFormatting>
  <conditionalFormatting sqref="R23">
    <cfRule type="expression" dxfId="107" priority="38" stopIfTrue="1">
      <formula>$Q$23&lt;$R$23</formula>
    </cfRule>
  </conditionalFormatting>
  <conditionalFormatting sqref="T23">
    <cfRule type="expression" dxfId="106" priority="39" stopIfTrue="1">
      <formula>$S$23&lt;$T$23</formula>
    </cfRule>
  </conditionalFormatting>
  <conditionalFormatting sqref="AF21">
    <cfRule type="expression" dxfId="105" priority="40" stopIfTrue="1">
      <formula>$AE$21&lt;$AF$21</formula>
    </cfRule>
  </conditionalFormatting>
  <conditionalFormatting sqref="AH21">
    <cfRule type="expression" dxfId="104" priority="41" stopIfTrue="1">
      <formula>$AG$21&lt;$AH$21</formula>
    </cfRule>
  </conditionalFormatting>
  <conditionalFormatting sqref="AF22">
    <cfRule type="expression" dxfId="103" priority="42" stopIfTrue="1">
      <formula>$AE$22&lt;$AF$22</formula>
    </cfRule>
  </conditionalFormatting>
  <conditionalFormatting sqref="AH22">
    <cfRule type="expression" dxfId="102" priority="43" stopIfTrue="1">
      <formula>$AG$22&lt;$AH$22</formula>
    </cfRule>
  </conditionalFormatting>
  <conditionalFormatting sqref="AF23">
    <cfRule type="expression" dxfId="101" priority="44" stopIfTrue="1">
      <formula>$AE$23&lt;$AF$23</formula>
    </cfRule>
  </conditionalFormatting>
  <conditionalFormatting sqref="AH23">
    <cfRule type="expression" dxfId="100" priority="45" stopIfTrue="1">
      <formula>$AG$23&lt;$AH$23</formula>
    </cfRule>
  </conditionalFormatting>
  <conditionalFormatting sqref="AF24">
    <cfRule type="expression" dxfId="99" priority="46" stopIfTrue="1">
      <formula>$AE$24&lt;$AF$24</formula>
    </cfRule>
  </conditionalFormatting>
  <conditionalFormatting sqref="AH24">
    <cfRule type="expression" dxfId="98" priority="47" stopIfTrue="1">
      <formula>$AG$24&lt;$AH$24</formula>
    </cfRule>
  </conditionalFormatting>
  <conditionalFormatting sqref="I29">
    <cfRule type="expression" dxfId="97" priority="48" stopIfTrue="1">
      <formula>$H$29&lt;$I$29</formula>
    </cfRule>
  </conditionalFormatting>
  <conditionalFormatting sqref="I30">
    <cfRule type="expression" dxfId="96" priority="49" stopIfTrue="1">
      <formula>$H$30&lt;$I$30</formula>
    </cfRule>
  </conditionalFormatting>
  <conditionalFormatting sqref="I31">
    <cfRule type="expression" dxfId="95" priority="50" stopIfTrue="1">
      <formula>$H$31&lt;$I$31</formula>
    </cfRule>
  </conditionalFormatting>
  <conditionalFormatting sqref="K31">
    <cfRule type="expression" dxfId="94" priority="51" stopIfTrue="1">
      <formula>$J$31&lt;$K$31</formula>
    </cfRule>
  </conditionalFormatting>
  <conditionalFormatting sqref="R29">
    <cfRule type="expression" dxfId="93" priority="52" stopIfTrue="1">
      <formula>$Q$29&lt;$R$29</formula>
    </cfRule>
  </conditionalFormatting>
  <conditionalFormatting sqref="T29">
    <cfRule type="expression" dxfId="92" priority="53" stopIfTrue="1">
      <formula>$S$29&lt;$T$29</formula>
    </cfRule>
  </conditionalFormatting>
  <conditionalFormatting sqref="Y29">
    <cfRule type="expression" dxfId="91" priority="54" stopIfTrue="1">
      <formula>$X$29&lt;$Y$29</formula>
    </cfRule>
  </conditionalFormatting>
  <conditionalFormatting sqref="Y30">
    <cfRule type="expression" dxfId="90" priority="55" stopIfTrue="1">
      <formula>$X$30&lt;$Y$30</formula>
    </cfRule>
  </conditionalFormatting>
  <conditionalFormatting sqref="AF29">
    <cfRule type="expression" dxfId="89" priority="56" stopIfTrue="1">
      <formula>$AE$29&lt;$AF$29</formula>
    </cfRule>
  </conditionalFormatting>
  <conditionalFormatting sqref="AH29">
    <cfRule type="expression" dxfId="88" priority="57" stopIfTrue="1">
      <formula>$AG$29&lt;$AH$29</formula>
    </cfRule>
  </conditionalFormatting>
  <conditionalFormatting sqref="AF30">
    <cfRule type="expression" dxfId="87" priority="58" stopIfTrue="1">
      <formula>$AE$30&lt;$AF$30</formula>
    </cfRule>
  </conditionalFormatting>
  <conditionalFormatting sqref="AH30">
    <cfRule type="expression" dxfId="86" priority="59" stopIfTrue="1">
      <formula>$AG$30&lt;$AH$30</formula>
    </cfRule>
  </conditionalFormatting>
  <conditionalFormatting sqref="AF31">
    <cfRule type="expression" dxfId="85" priority="60" stopIfTrue="1">
      <formula>$AE$31&lt;$AF$31</formula>
    </cfRule>
  </conditionalFormatting>
  <conditionalFormatting sqref="AH31">
    <cfRule type="expression" dxfId="84" priority="61" stopIfTrue="1">
      <formula>$AG$31&lt;$AH$31</formula>
    </cfRule>
  </conditionalFormatting>
  <conditionalFormatting sqref="AF32">
    <cfRule type="expression" dxfId="83" priority="62" stopIfTrue="1">
      <formula>$AE$32&lt;$AF$32</formula>
    </cfRule>
  </conditionalFormatting>
  <conditionalFormatting sqref="AH32">
    <cfRule type="expression" dxfId="82" priority="63" stopIfTrue="1">
      <formula>$AG$32&lt;$AH$32</formula>
    </cfRule>
  </conditionalFormatting>
  <conditionalFormatting sqref="I36">
    <cfRule type="expression" dxfId="81" priority="64" stopIfTrue="1">
      <formula>$H$36&lt;$I$36</formula>
    </cfRule>
  </conditionalFormatting>
  <conditionalFormatting sqref="I37">
    <cfRule type="expression" dxfId="80" priority="65" stopIfTrue="1">
      <formula>$H$37&lt;$I$37</formula>
    </cfRule>
  </conditionalFormatting>
  <conditionalFormatting sqref="R36">
    <cfRule type="expression" dxfId="79" priority="66" stopIfTrue="1">
      <formula>$Q$36&lt;$R$36</formula>
    </cfRule>
  </conditionalFormatting>
  <conditionalFormatting sqref="AF36">
    <cfRule type="expression" dxfId="78" priority="67" stopIfTrue="1">
      <formula>$AE$36&lt;$AF$36</formula>
    </cfRule>
  </conditionalFormatting>
  <conditionalFormatting sqref="AH36">
    <cfRule type="expression" dxfId="77" priority="68" stopIfTrue="1">
      <formula>$AG$36&lt;$AH$36</formula>
    </cfRule>
  </conditionalFormatting>
  <conditionalFormatting sqref="AF37">
    <cfRule type="expression" dxfId="76" priority="69" stopIfTrue="1">
      <formula>$AE$37&lt;$AF$37</formula>
    </cfRule>
  </conditionalFormatting>
  <conditionalFormatting sqref="AH37">
    <cfRule type="expression" dxfId="75" priority="70" stopIfTrue="1">
      <formula>$AG$37&lt;$AH$37</formula>
    </cfRule>
  </conditionalFormatting>
  <pageMargins left="0.57999999999999996" right="0.28000000000000003" top="0.49" bottom="0.19" header="0.18" footer="0.18"/>
  <pageSetup paperSize="12" scale="9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1"/>
  <sheetViews>
    <sheetView showGridLines="0" showZeros="0" zoomScale="70" zoomScaleNormal="70" workbookViewId="0">
      <selection activeCell="G3" sqref="G3:M3"/>
    </sheetView>
  </sheetViews>
  <sheetFormatPr defaultRowHeight="13.5" x14ac:dyDescent="0.15"/>
  <cols>
    <col min="1" max="1" width="1.21875" style="53" customWidth="1"/>
    <col min="2" max="2" width="2" style="53" customWidth="1"/>
    <col min="3" max="3" width="3.33203125" style="53" customWidth="1"/>
    <col min="4" max="4" width="1.21875" style="53" customWidth="1"/>
    <col min="5" max="5" width="8.21875" style="53" customWidth="1"/>
    <col min="6" max="6" width="1.88671875" style="53" customWidth="1"/>
    <col min="7" max="7" width="2.88671875" style="157" customWidth="1"/>
    <col min="8" max="13" width="5" style="157" customWidth="1"/>
    <col min="14" max="14" width="8.21875" style="53" customWidth="1"/>
    <col min="15" max="15" width="1.88671875" style="53" customWidth="1"/>
    <col min="16" max="16" width="2.88671875" style="53" customWidth="1"/>
    <col min="17" max="20" width="5" style="53" customWidth="1"/>
    <col min="21" max="21" width="8.21875" style="53" customWidth="1"/>
    <col min="22" max="22" width="1.88671875" style="53" customWidth="1"/>
    <col min="23" max="23" width="2.88671875" style="53" customWidth="1"/>
    <col min="24" max="27" width="5" style="53" customWidth="1"/>
    <col min="28" max="28" width="8.21875" style="53" customWidth="1"/>
    <col min="29" max="29" width="1.88671875" style="53" customWidth="1"/>
    <col min="30" max="30" width="2.88671875" style="53" customWidth="1"/>
    <col min="31" max="34" width="5" style="53" customWidth="1"/>
    <col min="35" max="16384" width="8.88671875" style="53"/>
  </cols>
  <sheetData>
    <row r="1" spans="1:34" s="2" customFormat="1" ht="15.75" customHeight="1" x14ac:dyDescent="0.15">
      <c r="A1" s="1"/>
      <c r="C1" s="3"/>
      <c r="F1" s="3"/>
      <c r="G1" s="4"/>
      <c r="H1" s="4"/>
      <c r="I1" s="4"/>
      <c r="J1" s="4"/>
      <c r="K1" s="4"/>
      <c r="L1" s="4"/>
      <c r="M1" s="4"/>
      <c r="Q1" s="5"/>
      <c r="X1" s="5"/>
      <c r="AD1" s="3"/>
      <c r="AH1" s="6" t="s">
        <v>0</v>
      </c>
    </row>
    <row r="2" spans="1:34" s="25" customFormat="1" ht="19.5" customHeight="1" x14ac:dyDescent="0.25">
      <c r="A2" s="7">
        <v>3</v>
      </c>
      <c r="B2" s="8"/>
      <c r="C2" s="9"/>
      <c r="D2" s="10" t="s">
        <v>1</v>
      </c>
      <c r="E2" s="11"/>
      <c r="F2" s="11"/>
      <c r="G2" s="159" t="str">
        <f>IF(配布集計表!D3="","",配布集計表!D3)</f>
        <v/>
      </c>
      <c r="H2" s="12"/>
      <c r="I2" s="12"/>
      <c r="J2" s="12"/>
      <c r="K2" s="12"/>
      <c r="L2" s="12"/>
      <c r="M2" s="13"/>
      <c r="N2" s="14" t="s">
        <v>2</v>
      </c>
      <c r="O2" s="161" t="str">
        <f>IF(配布集計表!H3="","",配布集計表!H3)</f>
        <v/>
      </c>
      <c r="P2" s="15"/>
      <c r="Q2" s="15"/>
      <c r="R2" s="15"/>
      <c r="S2" s="15"/>
      <c r="T2" s="16"/>
      <c r="U2" s="17" t="s">
        <v>3</v>
      </c>
      <c r="V2" s="18">
        <f>+'1'!V3+'2'!V3+'3'!V3+'4'!V3</f>
        <v>0</v>
      </c>
      <c r="W2" s="18"/>
      <c r="X2" s="18"/>
      <c r="Y2" s="18"/>
      <c r="Z2" s="19">
        <f>+'1'!Z3+'2'!Z3+'3'!Z3+'4'!Z3</f>
        <v>0</v>
      </c>
      <c r="AA2" s="20"/>
      <c r="AB2" s="164" t="s">
        <v>4</v>
      </c>
      <c r="AC2" s="232" t="str">
        <f>IF(配布集計表!L3="","",配布集計表!L3)</f>
        <v/>
      </c>
      <c r="AD2" s="165"/>
      <c r="AE2" s="165"/>
      <c r="AF2" s="165"/>
      <c r="AG2" s="165"/>
      <c r="AH2" s="166"/>
    </row>
    <row r="3" spans="1:34" s="25" customFormat="1" ht="19.5" customHeight="1" x14ac:dyDescent="0.25">
      <c r="A3" s="26"/>
      <c r="B3" s="27"/>
      <c r="C3" s="28"/>
      <c r="D3" s="29" t="s">
        <v>5</v>
      </c>
      <c r="E3" s="30"/>
      <c r="F3" s="30"/>
      <c r="G3" s="160" t="str">
        <f>IF(配布集計表!D4="","",配布集計表!D4)</f>
        <v/>
      </c>
      <c r="H3" s="31"/>
      <c r="I3" s="31"/>
      <c r="J3" s="31"/>
      <c r="K3" s="31"/>
      <c r="L3" s="31"/>
      <c r="M3" s="32"/>
      <c r="N3" s="14" t="s">
        <v>6</v>
      </c>
      <c r="O3" s="162" t="str">
        <f>IF(配布集計表!H4="","",配布集計表!H4)</f>
        <v/>
      </c>
      <c r="P3" s="33"/>
      <c r="Q3" s="33"/>
      <c r="R3" s="34" t="s">
        <v>7</v>
      </c>
      <c r="S3" s="35"/>
      <c r="T3" s="36"/>
      <c r="U3" s="17" t="s">
        <v>8</v>
      </c>
      <c r="V3" s="37">
        <f>E43</f>
        <v>0</v>
      </c>
      <c r="W3" s="37"/>
      <c r="X3" s="37"/>
      <c r="Y3" s="37"/>
      <c r="Z3" s="38">
        <f>M43</f>
        <v>0</v>
      </c>
      <c r="AA3" s="39"/>
      <c r="AB3" s="167"/>
      <c r="AC3" s="168"/>
      <c r="AD3" s="169"/>
      <c r="AE3" s="169"/>
      <c r="AF3" s="169"/>
      <c r="AG3" s="169"/>
      <c r="AH3" s="170"/>
    </row>
    <row r="4" spans="1:34" ht="9" customHeight="1" x14ac:dyDescent="0.15">
      <c r="A4" s="44"/>
      <c r="B4" s="45"/>
      <c r="C4" s="46" t="s">
        <v>9</v>
      </c>
      <c r="D4" s="47"/>
      <c r="E4" s="48">
        <v>1</v>
      </c>
      <c r="F4" s="49" t="s">
        <v>10</v>
      </c>
      <c r="G4" s="50"/>
      <c r="H4" s="50"/>
      <c r="I4" s="50"/>
      <c r="J4" s="50"/>
      <c r="K4" s="50"/>
      <c r="L4" s="51" t="s">
        <v>11</v>
      </c>
      <c r="M4" s="52"/>
      <c r="N4" s="48">
        <v>2</v>
      </c>
      <c r="O4" s="49" t="s">
        <v>12</v>
      </c>
      <c r="P4" s="50"/>
      <c r="Q4" s="50"/>
      <c r="R4" s="50"/>
      <c r="S4" s="50"/>
      <c r="T4" s="52"/>
      <c r="U4" s="48">
        <v>3</v>
      </c>
      <c r="V4" s="49" t="s">
        <v>13</v>
      </c>
      <c r="W4" s="50"/>
      <c r="X4" s="50"/>
      <c r="Y4" s="50"/>
      <c r="Z4" s="50"/>
      <c r="AA4" s="52"/>
      <c r="AB4" s="48">
        <v>6</v>
      </c>
      <c r="AC4" s="49" t="s">
        <v>15</v>
      </c>
      <c r="AD4" s="50"/>
      <c r="AE4" s="50"/>
      <c r="AF4" s="50"/>
      <c r="AG4" s="50"/>
      <c r="AH4" s="52"/>
    </row>
    <row r="5" spans="1:34" ht="9" customHeight="1" x14ac:dyDescent="0.15">
      <c r="A5" s="54"/>
      <c r="B5" s="55" t="s">
        <v>16</v>
      </c>
      <c r="C5" s="55"/>
      <c r="D5" s="56"/>
      <c r="E5" s="57"/>
      <c r="F5" s="58"/>
      <c r="G5" s="59"/>
      <c r="H5" s="59"/>
      <c r="I5" s="59"/>
      <c r="J5" s="59"/>
      <c r="K5" s="59"/>
      <c r="L5" s="60"/>
      <c r="M5" s="61"/>
      <c r="N5" s="57"/>
      <c r="O5" s="58"/>
      <c r="P5" s="59"/>
      <c r="Q5" s="59"/>
      <c r="R5" s="59"/>
      <c r="S5" s="59"/>
      <c r="T5" s="61"/>
      <c r="U5" s="57"/>
      <c r="V5" s="58"/>
      <c r="W5" s="59"/>
      <c r="X5" s="59"/>
      <c r="Y5" s="59"/>
      <c r="Z5" s="59"/>
      <c r="AA5" s="61"/>
      <c r="AB5" s="57"/>
      <c r="AC5" s="58"/>
      <c r="AD5" s="59"/>
      <c r="AE5" s="59"/>
      <c r="AF5" s="59"/>
      <c r="AG5" s="59"/>
      <c r="AH5" s="61"/>
    </row>
    <row r="6" spans="1:34" s="73" customFormat="1" ht="18" customHeight="1" x14ac:dyDescent="0.15">
      <c r="A6" s="62" t="s">
        <v>17</v>
      </c>
      <c r="B6" s="63"/>
      <c r="C6" s="63"/>
      <c r="D6" s="64"/>
      <c r="E6" s="65" t="s">
        <v>18</v>
      </c>
      <c r="F6" s="66"/>
      <c r="G6" s="67" t="s">
        <v>19</v>
      </c>
      <c r="H6" s="68" t="s">
        <v>20</v>
      </c>
      <c r="I6" s="69"/>
      <c r="J6" s="68" t="s">
        <v>21</v>
      </c>
      <c r="K6" s="69"/>
      <c r="L6" s="70" t="s">
        <v>22</v>
      </c>
      <c r="M6" s="71" t="s">
        <v>23</v>
      </c>
      <c r="N6" s="65" t="s">
        <v>18</v>
      </c>
      <c r="O6" s="66"/>
      <c r="P6" s="67" t="s">
        <v>19</v>
      </c>
      <c r="Q6" s="68" t="s">
        <v>20</v>
      </c>
      <c r="R6" s="69"/>
      <c r="S6" s="68" t="s">
        <v>21</v>
      </c>
      <c r="T6" s="72"/>
      <c r="U6" s="65" t="s">
        <v>18</v>
      </c>
      <c r="V6" s="66"/>
      <c r="W6" s="67" t="s">
        <v>19</v>
      </c>
      <c r="X6" s="68" t="s">
        <v>20</v>
      </c>
      <c r="Y6" s="69"/>
      <c r="Z6" s="68" t="s">
        <v>21</v>
      </c>
      <c r="AA6" s="72"/>
      <c r="AB6" s="65" t="s">
        <v>18</v>
      </c>
      <c r="AC6" s="66"/>
      <c r="AD6" s="67" t="s">
        <v>19</v>
      </c>
      <c r="AE6" s="68" t="s">
        <v>20</v>
      </c>
      <c r="AF6" s="69"/>
      <c r="AG6" s="68" t="s">
        <v>21</v>
      </c>
      <c r="AH6" s="72"/>
    </row>
    <row r="7" spans="1:34" ht="16.5" customHeight="1" x14ac:dyDescent="0.15">
      <c r="A7" s="74" t="s">
        <v>206</v>
      </c>
      <c r="B7" s="75"/>
      <c r="C7" s="75"/>
      <c r="D7" s="76"/>
      <c r="E7" s="171" t="s">
        <v>207</v>
      </c>
      <c r="F7" s="172"/>
      <c r="G7" s="173" t="s">
        <v>33</v>
      </c>
      <c r="H7" s="174">
        <v>1000</v>
      </c>
      <c r="I7" s="81"/>
      <c r="J7" s="174"/>
      <c r="K7" s="81"/>
      <c r="L7" s="82">
        <v>400</v>
      </c>
      <c r="M7" s="83"/>
      <c r="N7" s="171"/>
      <c r="O7" s="172"/>
      <c r="P7" s="173"/>
      <c r="Q7" s="174"/>
      <c r="R7" s="81"/>
      <c r="S7" s="174"/>
      <c r="T7" s="84"/>
      <c r="U7" s="171"/>
      <c r="V7" s="172"/>
      <c r="W7" s="173"/>
      <c r="X7" s="174"/>
      <c r="Y7" s="81"/>
      <c r="Z7" s="174"/>
      <c r="AA7" s="84"/>
      <c r="AB7" s="171" t="s">
        <v>208</v>
      </c>
      <c r="AC7" s="172"/>
      <c r="AD7" s="173" t="s">
        <v>173</v>
      </c>
      <c r="AE7" s="174">
        <v>2950</v>
      </c>
      <c r="AF7" s="81"/>
      <c r="AG7" s="174">
        <v>200</v>
      </c>
      <c r="AH7" s="84"/>
    </row>
    <row r="8" spans="1:34" ht="16.5" customHeight="1" x14ac:dyDescent="0.15">
      <c r="A8" s="93">
        <v>2311</v>
      </c>
      <c r="B8" s="110"/>
      <c r="C8" s="110"/>
      <c r="D8" s="111"/>
      <c r="E8" s="175" t="s">
        <v>209</v>
      </c>
      <c r="F8" s="176"/>
      <c r="G8" s="177" t="s">
        <v>50</v>
      </c>
      <c r="H8" s="178">
        <v>400</v>
      </c>
      <c r="I8" s="89"/>
      <c r="J8" s="178"/>
      <c r="K8" s="89"/>
      <c r="L8" s="90">
        <v>250</v>
      </c>
      <c r="M8" s="91"/>
      <c r="N8" s="175"/>
      <c r="O8" s="176"/>
      <c r="P8" s="177"/>
      <c r="Q8" s="178"/>
      <c r="R8" s="89"/>
      <c r="S8" s="178"/>
      <c r="T8" s="92"/>
      <c r="U8" s="175"/>
      <c r="V8" s="176"/>
      <c r="W8" s="177"/>
      <c r="X8" s="178"/>
      <c r="Y8" s="89"/>
      <c r="Z8" s="178"/>
      <c r="AA8" s="92"/>
      <c r="AB8" s="175" t="s">
        <v>210</v>
      </c>
      <c r="AC8" s="176"/>
      <c r="AD8" s="177" t="s">
        <v>177</v>
      </c>
      <c r="AE8" s="178">
        <v>2050</v>
      </c>
      <c r="AF8" s="89"/>
      <c r="AG8" s="178">
        <v>100</v>
      </c>
      <c r="AH8" s="92"/>
    </row>
    <row r="9" spans="1:34" ht="16.5" customHeight="1" x14ac:dyDescent="0.15">
      <c r="A9" s="94" t="str">
        <f>IF(C9&lt;&gt;0,"本紙","")</f>
        <v/>
      </c>
      <c r="B9" s="95"/>
      <c r="C9" s="96">
        <f>SUM(I12,R12,Y12,AF12)</f>
        <v>0</v>
      </c>
      <c r="D9" s="97"/>
      <c r="E9" s="175"/>
      <c r="F9" s="176"/>
      <c r="G9" s="177"/>
      <c r="H9" s="178"/>
      <c r="I9" s="89"/>
      <c r="J9" s="178"/>
      <c r="K9" s="89"/>
      <c r="L9" s="90"/>
      <c r="M9" s="91"/>
      <c r="N9" s="175"/>
      <c r="O9" s="176"/>
      <c r="P9" s="177"/>
      <c r="Q9" s="178"/>
      <c r="R9" s="89"/>
      <c r="S9" s="178"/>
      <c r="T9" s="92"/>
      <c r="U9" s="175"/>
      <c r="V9" s="176"/>
      <c r="W9" s="177"/>
      <c r="X9" s="178"/>
      <c r="Y9" s="89"/>
      <c r="Z9" s="178"/>
      <c r="AA9" s="92"/>
      <c r="AB9" s="175" t="s">
        <v>211</v>
      </c>
      <c r="AC9" s="176"/>
      <c r="AD9" s="177" t="s">
        <v>180</v>
      </c>
      <c r="AE9" s="178">
        <v>1600</v>
      </c>
      <c r="AF9" s="89"/>
      <c r="AG9" s="178"/>
      <c r="AH9" s="92"/>
    </row>
    <row r="10" spans="1:34" ht="16.5" customHeight="1" x14ac:dyDescent="0.15">
      <c r="A10" s="94" t="str">
        <f>IF(C10&lt;&gt;0,"日経","")</f>
        <v/>
      </c>
      <c r="B10" s="95"/>
      <c r="C10" s="96">
        <f>SUM(K12,T12,AA12,AH12)</f>
        <v>0</v>
      </c>
      <c r="D10" s="97"/>
      <c r="E10" s="175"/>
      <c r="F10" s="176"/>
      <c r="G10" s="177"/>
      <c r="H10" s="178"/>
      <c r="I10" s="89"/>
      <c r="J10" s="178"/>
      <c r="K10" s="89"/>
      <c r="L10" s="90"/>
      <c r="M10" s="91"/>
      <c r="N10" s="175"/>
      <c r="O10" s="176"/>
      <c r="P10" s="177"/>
      <c r="Q10" s="178"/>
      <c r="R10" s="89"/>
      <c r="S10" s="178"/>
      <c r="T10" s="92"/>
      <c r="U10" s="175"/>
      <c r="V10" s="176"/>
      <c r="W10" s="177"/>
      <c r="X10" s="178"/>
      <c r="Y10" s="89"/>
      <c r="Z10" s="178"/>
      <c r="AA10" s="92"/>
      <c r="AB10" s="175"/>
      <c r="AC10" s="176"/>
      <c r="AD10" s="177"/>
      <c r="AE10" s="178"/>
      <c r="AF10" s="89"/>
      <c r="AG10" s="178"/>
      <c r="AH10" s="92"/>
    </row>
    <row r="11" spans="1:34" ht="16.5" customHeight="1" x14ac:dyDescent="0.15">
      <c r="A11" s="94" t="str">
        <f>IF(C11&lt;&gt;0,"計）","")</f>
        <v/>
      </c>
      <c r="B11" s="95"/>
      <c r="C11" s="96">
        <f>IF(C9&gt;0,IF(C10&gt;0,C9+C10,0),0)</f>
        <v>0</v>
      </c>
      <c r="D11" s="97"/>
      <c r="E11" s="175"/>
      <c r="F11" s="176"/>
      <c r="G11" s="177"/>
      <c r="H11" s="178"/>
      <c r="I11" s="89"/>
      <c r="J11" s="178"/>
      <c r="K11" s="89"/>
      <c r="L11" s="90"/>
      <c r="M11" s="91"/>
      <c r="N11" s="175"/>
      <c r="O11" s="176"/>
      <c r="P11" s="177"/>
      <c r="Q11" s="178"/>
      <c r="R11" s="89"/>
      <c r="S11" s="178"/>
      <c r="T11" s="92"/>
      <c r="U11" s="175"/>
      <c r="V11" s="176"/>
      <c r="W11" s="177"/>
      <c r="X11" s="178"/>
      <c r="Y11" s="89"/>
      <c r="Z11" s="178"/>
      <c r="AA11" s="92"/>
      <c r="AB11" s="175"/>
      <c r="AC11" s="176"/>
      <c r="AD11" s="177"/>
      <c r="AE11" s="178"/>
      <c r="AF11" s="89"/>
      <c r="AG11" s="178"/>
      <c r="AH11" s="92"/>
    </row>
    <row r="12" spans="1:34" ht="16.5" customHeight="1" x14ac:dyDescent="0.15">
      <c r="A12" s="119">
        <f>SUM(H12,J12,Q12,S12,X12,Z12,AE12,AG12)</f>
        <v>8300</v>
      </c>
      <c r="B12" s="120"/>
      <c r="C12" s="120"/>
      <c r="D12" s="121"/>
      <c r="E12" s="179" t="s">
        <v>124</v>
      </c>
      <c r="F12" s="180"/>
      <c r="G12" s="181"/>
      <c r="H12" s="182">
        <f t="shared" ref="H12:M12" si="0">SUM(H7:H11)</f>
        <v>1400</v>
      </c>
      <c r="I12" s="126">
        <f t="shared" si="0"/>
        <v>0</v>
      </c>
      <c r="J12" s="182">
        <f t="shared" si="0"/>
        <v>0</v>
      </c>
      <c r="K12" s="127">
        <f t="shared" si="0"/>
        <v>0</v>
      </c>
      <c r="L12" s="128">
        <f t="shared" si="0"/>
        <v>650</v>
      </c>
      <c r="M12" s="129">
        <f t="shared" si="0"/>
        <v>0</v>
      </c>
      <c r="N12" s="179" t="s">
        <v>124</v>
      </c>
      <c r="O12" s="180"/>
      <c r="P12" s="181"/>
      <c r="Q12" s="182">
        <f>SUM(Q7:Q11)</f>
        <v>0</v>
      </c>
      <c r="R12" s="126">
        <f>SUM(R7:R11)</f>
        <v>0</v>
      </c>
      <c r="S12" s="182">
        <f>SUM(S7:S11)</f>
        <v>0</v>
      </c>
      <c r="T12" s="130">
        <f>SUM(T7:T11)</f>
        <v>0</v>
      </c>
      <c r="U12" s="179" t="s">
        <v>124</v>
      </c>
      <c r="V12" s="180"/>
      <c r="W12" s="181"/>
      <c r="X12" s="182">
        <f>SUM(X7:X11)</f>
        <v>0</v>
      </c>
      <c r="Y12" s="126">
        <f>SUM(Y7:Y11)</f>
        <v>0</v>
      </c>
      <c r="Z12" s="182">
        <f>SUM(Z7:Z11)</f>
        <v>0</v>
      </c>
      <c r="AA12" s="130">
        <f>SUM(AA7:AA11)</f>
        <v>0</v>
      </c>
      <c r="AB12" s="179" t="s">
        <v>124</v>
      </c>
      <c r="AC12" s="180"/>
      <c r="AD12" s="181"/>
      <c r="AE12" s="182">
        <f>SUM(AE7:AE11)</f>
        <v>6600</v>
      </c>
      <c r="AF12" s="126">
        <f>SUM(AF7:AF11)</f>
        <v>0</v>
      </c>
      <c r="AG12" s="182">
        <f>SUM(AG7:AG11)</f>
        <v>300</v>
      </c>
      <c r="AH12" s="130">
        <f>SUM(AH7:AH11)</f>
        <v>0</v>
      </c>
    </row>
    <row r="13" spans="1:34" ht="16.5" customHeight="1" x14ac:dyDescent="0.15">
      <c r="A13" s="74" t="s">
        <v>212</v>
      </c>
      <c r="B13" s="75"/>
      <c r="C13" s="75"/>
      <c r="D13" s="76"/>
      <c r="E13" s="184" t="s">
        <v>213</v>
      </c>
      <c r="F13" s="185"/>
      <c r="G13" s="186" t="s">
        <v>173</v>
      </c>
      <c r="H13" s="187">
        <v>1650</v>
      </c>
      <c r="I13" s="106"/>
      <c r="J13" s="187"/>
      <c r="K13" s="106"/>
      <c r="L13" s="107">
        <v>650</v>
      </c>
      <c r="M13" s="108"/>
      <c r="N13" s="184" t="s">
        <v>214</v>
      </c>
      <c r="O13" s="185"/>
      <c r="P13" s="186" t="s">
        <v>201</v>
      </c>
      <c r="Q13" s="187">
        <v>800</v>
      </c>
      <c r="R13" s="106"/>
      <c r="S13" s="187"/>
      <c r="T13" s="109"/>
      <c r="U13" s="184" t="s">
        <v>213</v>
      </c>
      <c r="V13" s="185"/>
      <c r="W13" s="186" t="s">
        <v>215</v>
      </c>
      <c r="X13" s="187">
        <v>100</v>
      </c>
      <c r="Y13" s="106"/>
      <c r="Z13" s="187"/>
      <c r="AA13" s="109"/>
      <c r="AB13" s="184" t="s">
        <v>216</v>
      </c>
      <c r="AC13" s="185"/>
      <c r="AD13" s="186" t="s">
        <v>217</v>
      </c>
      <c r="AE13" s="187">
        <v>5200</v>
      </c>
      <c r="AF13" s="106"/>
      <c r="AG13" s="187">
        <v>300</v>
      </c>
      <c r="AH13" s="109"/>
    </row>
    <row r="14" spans="1:34" ht="16.5" customHeight="1" x14ac:dyDescent="0.15">
      <c r="A14" s="93">
        <v>2312</v>
      </c>
      <c r="B14" s="110"/>
      <c r="C14" s="110"/>
      <c r="D14" s="111"/>
      <c r="E14" s="175"/>
      <c r="F14" s="176"/>
      <c r="G14" s="177"/>
      <c r="H14" s="178"/>
      <c r="I14" s="89"/>
      <c r="J14" s="178"/>
      <c r="K14" s="89"/>
      <c r="L14" s="90"/>
      <c r="M14" s="91"/>
      <c r="N14" s="175"/>
      <c r="O14" s="176"/>
      <c r="P14" s="177"/>
      <c r="Q14" s="178"/>
      <c r="R14" s="89"/>
      <c r="S14" s="178"/>
      <c r="T14" s="92"/>
      <c r="U14" s="175"/>
      <c r="V14" s="176"/>
      <c r="W14" s="177"/>
      <c r="X14" s="178"/>
      <c r="Y14" s="89"/>
      <c r="Z14" s="178"/>
      <c r="AA14" s="92"/>
      <c r="AB14" s="175" t="s">
        <v>218</v>
      </c>
      <c r="AC14" s="176"/>
      <c r="AD14" s="177" t="s">
        <v>135</v>
      </c>
      <c r="AE14" s="178">
        <v>1650</v>
      </c>
      <c r="AF14" s="89"/>
      <c r="AG14" s="178">
        <v>100</v>
      </c>
      <c r="AH14" s="92"/>
    </row>
    <row r="15" spans="1:34" ht="16.5" customHeight="1" x14ac:dyDescent="0.15">
      <c r="A15" s="94" t="str">
        <f>IF(C15&lt;&gt;0,"本紙","")</f>
        <v/>
      </c>
      <c r="B15" s="95"/>
      <c r="C15" s="96">
        <f>SUM(I18,R18,Y18,AF18)</f>
        <v>0</v>
      </c>
      <c r="D15" s="97"/>
      <c r="E15" s="175"/>
      <c r="F15" s="176"/>
      <c r="G15" s="177"/>
      <c r="H15" s="178"/>
      <c r="I15" s="89"/>
      <c r="J15" s="178"/>
      <c r="K15" s="89"/>
      <c r="L15" s="90"/>
      <c r="M15" s="91"/>
      <c r="N15" s="175"/>
      <c r="O15" s="176"/>
      <c r="P15" s="177"/>
      <c r="Q15" s="178"/>
      <c r="R15" s="89"/>
      <c r="S15" s="178"/>
      <c r="T15" s="92"/>
      <c r="U15" s="175"/>
      <c r="V15" s="176"/>
      <c r="W15" s="177"/>
      <c r="X15" s="178"/>
      <c r="Y15" s="89"/>
      <c r="Z15" s="178"/>
      <c r="AA15" s="92"/>
      <c r="AB15" s="175"/>
      <c r="AC15" s="176"/>
      <c r="AD15" s="177"/>
      <c r="AE15" s="178"/>
      <c r="AF15" s="89"/>
      <c r="AG15" s="178"/>
      <c r="AH15" s="92"/>
    </row>
    <row r="16" spans="1:34" ht="16.5" customHeight="1" x14ac:dyDescent="0.15">
      <c r="A16" s="94" t="str">
        <f>IF(C16&lt;&gt;0,"日経","")</f>
        <v/>
      </c>
      <c r="B16" s="95"/>
      <c r="C16" s="96">
        <f>SUM(K18,T18,AA18,AH18)</f>
        <v>0</v>
      </c>
      <c r="D16" s="97"/>
      <c r="E16" s="175"/>
      <c r="F16" s="176"/>
      <c r="G16" s="177"/>
      <c r="H16" s="178"/>
      <c r="I16" s="89"/>
      <c r="J16" s="178"/>
      <c r="K16" s="89"/>
      <c r="L16" s="90"/>
      <c r="M16" s="91"/>
      <c r="N16" s="175"/>
      <c r="O16" s="176"/>
      <c r="P16" s="177"/>
      <c r="Q16" s="178"/>
      <c r="R16" s="89"/>
      <c r="S16" s="178"/>
      <c r="T16" s="92"/>
      <c r="U16" s="175"/>
      <c r="V16" s="176"/>
      <c r="W16" s="177"/>
      <c r="X16" s="178"/>
      <c r="Y16" s="89"/>
      <c r="Z16" s="178"/>
      <c r="AA16" s="92"/>
      <c r="AB16" s="175"/>
      <c r="AC16" s="176"/>
      <c r="AD16" s="177"/>
      <c r="AE16" s="178"/>
      <c r="AF16" s="89"/>
      <c r="AG16" s="178"/>
      <c r="AH16" s="92"/>
    </row>
    <row r="17" spans="1:34" ht="16.5" customHeight="1" x14ac:dyDescent="0.15">
      <c r="A17" s="94" t="str">
        <f>IF(C17&lt;&gt;0,"計）","")</f>
        <v/>
      </c>
      <c r="B17" s="95"/>
      <c r="C17" s="96">
        <f>IF(C15&gt;0,IF(C16&gt;0,C15+C16,0),0)</f>
        <v>0</v>
      </c>
      <c r="D17" s="97"/>
      <c r="E17" s="175"/>
      <c r="F17" s="176"/>
      <c r="G17" s="177"/>
      <c r="H17" s="178"/>
      <c r="I17" s="89"/>
      <c r="J17" s="178"/>
      <c r="K17" s="89"/>
      <c r="L17" s="90"/>
      <c r="M17" s="91"/>
      <c r="N17" s="175"/>
      <c r="O17" s="176"/>
      <c r="P17" s="177"/>
      <c r="Q17" s="178"/>
      <c r="R17" s="89"/>
      <c r="S17" s="178"/>
      <c r="T17" s="92"/>
      <c r="U17" s="175"/>
      <c r="V17" s="176"/>
      <c r="W17" s="177"/>
      <c r="X17" s="178"/>
      <c r="Y17" s="89"/>
      <c r="Z17" s="178"/>
      <c r="AA17" s="92"/>
      <c r="AB17" s="175"/>
      <c r="AC17" s="176"/>
      <c r="AD17" s="177"/>
      <c r="AE17" s="178"/>
      <c r="AF17" s="89"/>
      <c r="AG17" s="178"/>
      <c r="AH17" s="92"/>
    </row>
    <row r="18" spans="1:34" ht="16.5" customHeight="1" x14ac:dyDescent="0.15">
      <c r="A18" s="119">
        <f>SUM(H18,J18,Q18,S18,X18,Z18,AE18,AG18)</f>
        <v>9800</v>
      </c>
      <c r="B18" s="120"/>
      <c r="C18" s="120"/>
      <c r="D18" s="121"/>
      <c r="E18" s="179" t="s">
        <v>124</v>
      </c>
      <c r="F18" s="180"/>
      <c r="G18" s="181"/>
      <c r="H18" s="182">
        <f t="shared" ref="H18:M18" si="1">SUM(H13:H17)</f>
        <v>1650</v>
      </c>
      <c r="I18" s="126">
        <f t="shared" si="1"/>
        <v>0</v>
      </c>
      <c r="J18" s="182">
        <f t="shared" si="1"/>
        <v>0</v>
      </c>
      <c r="K18" s="127">
        <f t="shared" si="1"/>
        <v>0</v>
      </c>
      <c r="L18" s="128">
        <f t="shared" si="1"/>
        <v>650</v>
      </c>
      <c r="M18" s="129">
        <f t="shared" si="1"/>
        <v>0</v>
      </c>
      <c r="N18" s="179" t="s">
        <v>124</v>
      </c>
      <c r="O18" s="180"/>
      <c r="P18" s="181"/>
      <c r="Q18" s="182">
        <f>SUM(Q13:Q17)</f>
        <v>800</v>
      </c>
      <c r="R18" s="126">
        <f>SUM(R13:R17)</f>
        <v>0</v>
      </c>
      <c r="S18" s="182">
        <f>SUM(S13:S17)</f>
        <v>0</v>
      </c>
      <c r="T18" s="130">
        <f>SUM(T13:T17)</f>
        <v>0</v>
      </c>
      <c r="U18" s="179" t="s">
        <v>124</v>
      </c>
      <c r="V18" s="180"/>
      <c r="W18" s="181"/>
      <c r="X18" s="182">
        <f>SUM(X13:X17)</f>
        <v>100</v>
      </c>
      <c r="Y18" s="126">
        <f>SUM(Y13:Y17)</f>
        <v>0</v>
      </c>
      <c r="Z18" s="182">
        <f>SUM(Z13:Z17)</f>
        <v>0</v>
      </c>
      <c r="AA18" s="130">
        <f>SUM(AA13:AA17)</f>
        <v>0</v>
      </c>
      <c r="AB18" s="179" t="s">
        <v>124</v>
      </c>
      <c r="AC18" s="180"/>
      <c r="AD18" s="181"/>
      <c r="AE18" s="182">
        <f>SUM(AE13:AE17)</f>
        <v>6850</v>
      </c>
      <c r="AF18" s="126">
        <f>SUM(AF13:AF17)</f>
        <v>0</v>
      </c>
      <c r="AG18" s="182">
        <f>SUM(AG13:AG17)</f>
        <v>400</v>
      </c>
      <c r="AH18" s="130">
        <f>SUM(AH13:AH17)</f>
        <v>0</v>
      </c>
    </row>
    <row r="19" spans="1:34" ht="16.5" customHeight="1" x14ac:dyDescent="0.15">
      <c r="A19" s="74" t="s">
        <v>219</v>
      </c>
      <c r="B19" s="75"/>
      <c r="C19" s="75"/>
      <c r="D19" s="76"/>
      <c r="E19" s="184" t="s">
        <v>220</v>
      </c>
      <c r="F19" s="185"/>
      <c r="G19" s="186" t="s">
        <v>217</v>
      </c>
      <c r="H19" s="187">
        <v>1250</v>
      </c>
      <c r="I19" s="106"/>
      <c r="J19" s="187"/>
      <c r="K19" s="106"/>
      <c r="L19" s="107">
        <v>1000</v>
      </c>
      <c r="M19" s="108"/>
      <c r="N19" s="184" t="s">
        <v>221</v>
      </c>
      <c r="O19" s="185"/>
      <c r="P19" s="186" t="s">
        <v>33</v>
      </c>
      <c r="Q19" s="187">
        <v>800</v>
      </c>
      <c r="R19" s="106"/>
      <c r="S19" s="187"/>
      <c r="T19" s="109"/>
      <c r="U19" s="184"/>
      <c r="V19" s="185"/>
      <c r="W19" s="186"/>
      <c r="X19" s="187"/>
      <c r="Y19" s="106"/>
      <c r="Z19" s="187"/>
      <c r="AA19" s="109"/>
      <c r="AB19" s="184" t="s">
        <v>222</v>
      </c>
      <c r="AC19" s="185"/>
      <c r="AD19" s="186" t="s">
        <v>138</v>
      </c>
      <c r="AE19" s="187">
        <v>6250</v>
      </c>
      <c r="AF19" s="106"/>
      <c r="AG19" s="187">
        <v>300</v>
      </c>
      <c r="AH19" s="109"/>
    </row>
    <row r="20" spans="1:34" ht="16.5" customHeight="1" x14ac:dyDescent="0.15">
      <c r="A20" s="93">
        <v>2313</v>
      </c>
      <c r="B20" s="110"/>
      <c r="C20" s="110"/>
      <c r="D20" s="111"/>
      <c r="E20" s="175"/>
      <c r="F20" s="176"/>
      <c r="G20" s="177"/>
      <c r="H20" s="178"/>
      <c r="I20" s="89"/>
      <c r="J20" s="178"/>
      <c r="K20" s="89"/>
      <c r="L20" s="90"/>
      <c r="M20" s="101"/>
      <c r="N20" s="175" t="s">
        <v>223</v>
      </c>
      <c r="O20" s="176"/>
      <c r="P20" s="177" t="s">
        <v>224</v>
      </c>
      <c r="Q20" s="178">
        <v>200</v>
      </c>
      <c r="R20" s="89"/>
      <c r="S20" s="178"/>
      <c r="T20" s="92"/>
      <c r="U20" s="175"/>
      <c r="V20" s="176"/>
      <c r="W20" s="177"/>
      <c r="X20" s="178"/>
      <c r="Y20" s="89"/>
      <c r="Z20" s="178"/>
      <c r="AA20" s="92"/>
      <c r="AB20" s="175"/>
      <c r="AC20" s="176"/>
      <c r="AD20" s="177"/>
      <c r="AE20" s="178"/>
      <c r="AF20" s="89"/>
      <c r="AG20" s="178"/>
      <c r="AH20" s="92"/>
    </row>
    <row r="21" spans="1:34" ht="16.5" customHeight="1" x14ac:dyDescent="0.15">
      <c r="A21" s="94" t="str">
        <f>IF(C21&lt;&gt;0,"本紙","")</f>
        <v/>
      </c>
      <c r="B21" s="95"/>
      <c r="C21" s="96">
        <f>SUM(I24,R24,Y24,AF24)</f>
        <v>0</v>
      </c>
      <c r="D21" s="97"/>
      <c r="E21" s="175"/>
      <c r="F21" s="176"/>
      <c r="G21" s="177"/>
      <c r="H21" s="178"/>
      <c r="I21" s="89"/>
      <c r="J21" s="178"/>
      <c r="K21" s="89"/>
      <c r="L21" s="107"/>
      <c r="M21" s="108"/>
      <c r="N21" s="175"/>
      <c r="O21" s="176"/>
      <c r="P21" s="177"/>
      <c r="Q21" s="178"/>
      <c r="R21" s="89"/>
      <c r="S21" s="178"/>
      <c r="T21" s="92"/>
      <c r="U21" s="175"/>
      <c r="V21" s="176"/>
      <c r="W21" s="177"/>
      <c r="X21" s="178"/>
      <c r="Y21" s="89"/>
      <c r="Z21" s="178"/>
      <c r="AA21" s="92"/>
      <c r="AB21" s="175"/>
      <c r="AC21" s="176"/>
      <c r="AD21" s="177"/>
      <c r="AE21" s="178"/>
      <c r="AF21" s="89"/>
      <c r="AG21" s="178"/>
      <c r="AH21" s="92"/>
    </row>
    <row r="22" spans="1:34" ht="16.5" customHeight="1" x14ac:dyDescent="0.15">
      <c r="A22" s="94" t="str">
        <f>IF(C22&lt;&gt;0,"日経","")</f>
        <v/>
      </c>
      <c r="B22" s="95"/>
      <c r="C22" s="96">
        <f>SUM(K24,T24,AA24,AH24)</f>
        <v>0</v>
      </c>
      <c r="D22" s="97"/>
      <c r="E22" s="175"/>
      <c r="F22" s="176"/>
      <c r="G22" s="177"/>
      <c r="H22" s="178"/>
      <c r="I22" s="89"/>
      <c r="J22" s="178"/>
      <c r="K22" s="89"/>
      <c r="L22" s="90"/>
      <c r="M22" s="91"/>
      <c r="N22" s="175"/>
      <c r="O22" s="176"/>
      <c r="P22" s="177"/>
      <c r="Q22" s="178"/>
      <c r="R22" s="89"/>
      <c r="S22" s="178"/>
      <c r="T22" s="92"/>
      <c r="U22" s="175"/>
      <c r="V22" s="176"/>
      <c r="W22" s="177"/>
      <c r="X22" s="178"/>
      <c r="Y22" s="89"/>
      <c r="Z22" s="178"/>
      <c r="AA22" s="92"/>
      <c r="AB22" s="175"/>
      <c r="AC22" s="176"/>
      <c r="AD22" s="177"/>
      <c r="AE22" s="178"/>
      <c r="AF22" s="89"/>
      <c r="AG22" s="178"/>
      <c r="AH22" s="92"/>
    </row>
    <row r="23" spans="1:34" ht="16.5" customHeight="1" x14ac:dyDescent="0.15">
      <c r="A23" s="94" t="str">
        <f>IF(C23&lt;&gt;0,"計）","")</f>
        <v/>
      </c>
      <c r="B23" s="95"/>
      <c r="C23" s="96">
        <f>IF(C21&gt;0,IF(C22&gt;0,C21+C22,0),0)</f>
        <v>0</v>
      </c>
      <c r="D23" s="97"/>
      <c r="E23" s="175"/>
      <c r="F23" s="176"/>
      <c r="G23" s="177"/>
      <c r="H23" s="178"/>
      <c r="I23" s="89"/>
      <c r="J23" s="178"/>
      <c r="K23" s="89"/>
      <c r="L23" s="191"/>
      <c r="M23" s="192"/>
      <c r="N23" s="175"/>
      <c r="O23" s="176"/>
      <c r="P23" s="177"/>
      <c r="Q23" s="178"/>
      <c r="R23" s="89"/>
      <c r="S23" s="178"/>
      <c r="T23" s="92"/>
      <c r="U23" s="175"/>
      <c r="V23" s="176"/>
      <c r="W23" s="177"/>
      <c r="X23" s="178"/>
      <c r="Y23" s="89"/>
      <c r="Z23" s="178"/>
      <c r="AA23" s="92"/>
      <c r="AB23" s="175"/>
      <c r="AC23" s="176"/>
      <c r="AD23" s="177"/>
      <c r="AE23" s="178"/>
      <c r="AF23" s="89"/>
      <c r="AG23" s="178"/>
      <c r="AH23" s="92"/>
    </row>
    <row r="24" spans="1:34" ht="16.5" customHeight="1" x14ac:dyDescent="0.15">
      <c r="A24" s="119">
        <f>SUM(H24,J24,Q24,S24,X24,Z24,AE24,AG24)</f>
        <v>8800</v>
      </c>
      <c r="B24" s="120"/>
      <c r="C24" s="120"/>
      <c r="D24" s="121"/>
      <c r="E24" s="179" t="s">
        <v>124</v>
      </c>
      <c r="F24" s="180"/>
      <c r="G24" s="181"/>
      <c r="H24" s="182">
        <f t="shared" ref="H24:M24" si="2">SUM(H19:H23)</f>
        <v>1250</v>
      </c>
      <c r="I24" s="126">
        <f t="shared" si="2"/>
        <v>0</v>
      </c>
      <c r="J24" s="182">
        <f t="shared" si="2"/>
        <v>0</v>
      </c>
      <c r="K24" s="127">
        <f t="shared" si="2"/>
        <v>0</v>
      </c>
      <c r="L24" s="128">
        <f t="shared" si="2"/>
        <v>1000</v>
      </c>
      <c r="M24" s="129">
        <f t="shared" si="2"/>
        <v>0</v>
      </c>
      <c r="N24" s="179" t="s">
        <v>124</v>
      </c>
      <c r="O24" s="180"/>
      <c r="P24" s="181"/>
      <c r="Q24" s="182">
        <f>SUM(Q19:Q23)</f>
        <v>1000</v>
      </c>
      <c r="R24" s="126">
        <f>SUM(R19:R23)</f>
        <v>0</v>
      </c>
      <c r="S24" s="182">
        <f>SUM(S19:S23)</f>
        <v>0</v>
      </c>
      <c r="T24" s="130">
        <f>SUM(T19:T23)</f>
        <v>0</v>
      </c>
      <c r="U24" s="179" t="s">
        <v>124</v>
      </c>
      <c r="V24" s="180"/>
      <c r="W24" s="181"/>
      <c r="X24" s="182">
        <f>SUM(X19:X23)</f>
        <v>0</v>
      </c>
      <c r="Y24" s="126">
        <f>SUM(Y19:Y23)</f>
        <v>0</v>
      </c>
      <c r="Z24" s="182">
        <f>SUM(Z19:Z23)</f>
        <v>0</v>
      </c>
      <c r="AA24" s="130">
        <f>SUM(AA19:AA23)</f>
        <v>0</v>
      </c>
      <c r="AB24" s="179" t="s">
        <v>124</v>
      </c>
      <c r="AC24" s="180"/>
      <c r="AD24" s="181"/>
      <c r="AE24" s="182">
        <f>SUM(AE19:AE23)</f>
        <v>6250</v>
      </c>
      <c r="AF24" s="126">
        <f>SUM(AF19:AF23)</f>
        <v>0</v>
      </c>
      <c r="AG24" s="182">
        <f>SUM(AG19:AG23)</f>
        <v>300</v>
      </c>
      <c r="AH24" s="130">
        <f>SUM(AH19:AH23)</f>
        <v>0</v>
      </c>
    </row>
    <row r="25" spans="1:34" ht="16.5" customHeight="1" x14ac:dyDescent="0.15">
      <c r="A25" s="74" t="s">
        <v>225</v>
      </c>
      <c r="B25" s="75"/>
      <c r="C25" s="75"/>
      <c r="D25" s="76"/>
      <c r="E25" s="184"/>
      <c r="F25" s="185"/>
      <c r="G25" s="186"/>
      <c r="H25" s="187"/>
      <c r="I25" s="106"/>
      <c r="J25" s="187"/>
      <c r="K25" s="106"/>
      <c r="L25" s="107"/>
      <c r="M25" s="108"/>
      <c r="N25" s="184" t="s">
        <v>226</v>
      </c>
      <c r="O25" s="185"/>
      <c r="P25" s="186" t="s">
        <v>177</v>
      </c>
      <c r="Q25" s="187">
        <v>250</v>
      </c>
      <c r="R25" s="106"/>
      <c r="S25" s="187"/>
      <c r="T25" s="109"/>
      <c r="U25" s="184"/>
      <c r="V25" s="185"/>
      <c r="W25" s="186"/>
      <c r="X25" s="187"/>
      <c r="Y25" s="106"/>
      <c r="Z25" s="187"/>
      <c r="AA25" s="109"/>
      <c r="AB25" s="184" t="s">
        <v>227</v>
      </c>
      <c r="AC25" s="185"/>
      <c r="AD25" s="186" t="s">
        <v>179</v>
      </c>
      <c r="AE25" s="187">
        <v>1850</v>
      </c>
      <c r="AF25" s="106"/>
      <c r="AG25" s="187">
        <v>100</v>
      </c>
      <c r="AH25" s="109"/>
    </row>
    <row r="26" spans="1:34" ht="16.5" customHeight="1" x14ac:dyDescent="0.15">
      <c r="A26" s="93">
        <v>2314</v>
      </c>
      <c r="B26" s="110"/>
      <c r="C26" s="110"/>
      <c r="D26" s="111"/>
      <c r="E26" s="175"/>
      <c r="F26" s="176"/>
      <c r="G26" s="177"/>
      <c r="H26" s="178"/>
      <c r="I26" s="89"/>
      <c r="J26" s="178"/>
      <c r="K26" s="89"/>
      <c r="L26" s="90"/>
      <c r="M26" s="91"/>
      <c r="N26" s="175"/>
      <c r="O26" s="176"/>
      <c r="P26" s="177"/>
      <c r="Q26" s="178"/>
      <c r="R26" s="89"/>
      <c r="S26" s="178"/>
      <c r="T26" s="92"/>
      <c r="U26" s="175"/>
      <c r="V26" s="176"/>
      <c r="W26" s="177"/>
      <c r="X26" s="178"/>
      <c r="Y26" s="89"/>
      <c r="Z26" s="178"/>
      <c r="AA26" s="92"/>
      <c r="AB26" s="175" t="s">
        <v>228</v>
      </c>
      <c r="AC26" s="176"/>
      <c r="AD26" s="177" t="s">
        <v>182</v>
      </c>
      <c r="AE26" s="178">
        <v>2250</v>
      </c>
      <c r="AF26" s="89"/>
      <c r="AG26" s="178">
        <v>100</v>
      </c>
      <c r="AH26" s="92"/>
    </row>
    <row r="27" spans="1:34" ht="16.5" customHeight="1" x14ac:dyDescent="0.15">
      <c r="A27" s="94" t="str">
        <f>IF(C27&lt;&gt;0,"本紙","")</f>
        <v/>
      </c>
      <c r="B27" s="95"/>
      <c r="C27" s="96">
        <f>SUM(I30,R30,Y30,AF30)</f>
        <v>0</v>
      </c>
      <c r="D27" s="97"/>
      <c r="E27" s="175"/>
      <c r="F27" s="176"/>
      <c r="G27" s="177"/>
      <c r="H27" s="178"/>
      <c r="I27" s="89"/>
      <c r="J27" s="178"/>
      <c r="K27" s="89"/>
      <c r="L27" s="90"/>
      <c r="M27" s="91"/>
      <c r="N27" s="175"/>
      <c r="O27" s="176"/>
      <c r="P27" s="177"/>
      <c r="Q27" s="178"/>
      <c r="R27" s="89"/>
      <c r="S27" s="178"/>
      <c r="T27" s="92"/>
      <c r="U27" s="175"/>
      <c r="V27" s="176"/>
      <c r="W27" s="177"/>
      <c r="X27" s="178"/>
      <c r="Y27" s="89"/>
      <c r="Z27" s="178"/>
      <c r="AA27" s="92"/>
      <c r="AB27" s="175"/>
      <c r="AC27" s="176"/>
      <c r="AD27" s="177"/>
      <c r="AE27" s="178"/>
      <c r="AF27" s="89"/>
      <c r="AG27" s="178"/>
      <c r="AH27" s="92"/>
    </row>
    <row r="28" spans="1:34" ht="16.5" customHeight="1" x14ac:dyDescent="0.15">
      <c r="A28" s="94" t="str">
        <f>IF(C28&lt;&gt;0,"日経","")</f>
        <v/>
      </c>
      <c r="B28" s="95"/>
      <c r="C28" s="96">
        <f>SUM(K30,T30,AA30,AH30)</f>
        <v>0</v>
      </c>
      <c r="D28" s="97"/>
      <c r="E28" s="175"/>
      <c r="F28" s="176"/>
      <c r="G28" s="177"/>
      <c r="H28" s="178"/>
      <c r="I28" s="89"/>
      <c r="J28" s="178"/>
      <c r="K28" s="89"/>
      <c r="L28" s="191"/>
      <c r="M28" s="193"/>
      <c r="N28" s="175"/>
      <c r="O28" s="176"/>
      <c r="P28" s="177"/>
      <c r="Q28" s="178"/>
      <c r="R28" s="89"/>
      <c r="S28" s="178"/>
      <c r="T28" s="92"/>
      <c r="U28" s="175"/>
      <c r="V28" s="176"/>
      <c r="W28" s="177"/>
      <c r="X28" s="178"/>
      <c r="Y28" s="89"/>
      <c r="Z28" s="178"/>
      <c r="AA28" s="92"/>
      <c r="AB28" s="175"/>
      <c r="AC28" s="176"/>
      <c r="AD28" s="177"/>
      <c r="AE28" s="178"/>
      <c r="AF28" s="89"/>
      <c r="AG28" s="178"/>
      <c r="AH28" s="92"/>
    </row>
    <row r="29" spans="1:34" ht="16.5" customHeight="1" x14ac:dyDescent="0.15">
      <c r="A29" s="94" t="str">
        <f>IF(C29&lt;&gt;0,"計）","")</f>
        <v/>
      </c>
      <c r="B29" s="95"/>
      <c r="C29" s="96">
        <f>IF(C27&gt;0,IF(C28&gt;0,C27+C28,0),0)</f>
        <v>0</v>
      </c>
      <c r="D29" s="97"/>
      <c r="E29" s="175"/>
      <c r="F29" s="176"/>
      <c r="G29" s="177"/>
      <c r="H29" s="178"/>
      <c r="I29" s="89"/>
      <c r="J29" s="178"/>
      <c r="K29" s="89"/>
      <c r="L29" s="90"/>
      <c r="M29" s="91"/>
      <c r="N29" s="175"/>
      <c r="O29" s="176"/>
      <c r="P29" s="177"/>
      <c r="Q29" s="178"/>
      <c r="R29" s="89"/>
      <c r="S29" s="178"/>
      <c r="T29" s="92"/>
      <c r="U29" s="175"/>
      <c r="V29" s="176"/>
      <c r="W29" s="177"/>
      <c r="X29" s="178"/>
      <c r="Y29" s="89"/>
      <c r="Z29" s="178"/>
      <c r="AA29" s="92"/>
      <c r="AB29" s="175"/>
      <c r="AC29" s="176"/>
      <c r="AD29" s="177"/>
      <c r="AE29" s="178"/>
      <c r="AF29" s="89"/>
      <c r="AG29" s="178"/>
      <c r="AH29" s="92"/>
    </row>
    <row r="30" spans="1:34" ht="16.5" customHeight="1" x14ac:dyDescent="0.15">
      <c r="A30" s="119">
        <f>SUM(H30,J30,Q30,S30,X30,Z30,AE30,AG30)</f>
        <v>4550</v>
      </c>
      <c r="B30" s="120"/>
      <c r="C30" s="120"/>
      <c r="D30" s="121"/>
      <c r="E30" s="179" t="s">
        <v>124</v>
      </c>
      <c r="F30" s="180"/>
      <c r="G30" s="181"/>
      <c r="H30" s="182">
        <f t="shared" ref="H30:M30" si="3">SUM(H25:H29)</f>
        <v>0</v>
      </c>
      <c r="I30" s="126">
        <f t="shared" si="3"/>
        <v>0</v>
      </c>
      <c r="J30" s="182">
        <f t="shared" si="3"/>
        <v>0</v>
      </c>
      <c r="K30" s="127">
        <f t="shared" si="3"/>
        <v>0</v>
      </c>
      <c r="L30" s="128">
        <f t="shared" si="3"/>
        <v>0</v>
      </c>
      <c r="M30" s="129">
        <f t="shared" si="3"/>
        <v>0</v>
      </c>
      <c r="N30" s="179" t="s">
        <v>124</v>
      </c>
      <c r="O30" s="180"/>
      <c r="P30" s="181"/>
      <c r="Q30" s="182">
        <f>SUM(Q25:Q29)</f>
        <v>250</v>
      </c>
      <c r="R30" s="126">
        <f>SUM(R25:R29)</f>
        <v>0</v>
      </c>
      <c r="S30" s="182">
        <f>SUM(S25:S29)</f>
        <v>0</v>
      </c>
      <c r="T30" s="130">
        <f>SUM(T25:T29)</f>
        <v>0</v>
      </c>
      <c r="U30" s="179" t="s">
        <v>124</v>
      </c>
      <c r="V30" s="180"/>
      <c r="W30" s="181"/>
      <c r="X30" s="182">
        <f>SUM(X25:X29)</f>
        <v>0</v>
      </c>
      <c r="Y30" s="126">
        <f>SUM(Y25:Y29)</f>
        <v>0</v>
      </c>
      <c r="Z30" s="182">
        <f>SUM(Z25:Z29)</f>
        <v>0</v>
      </c>
      <c r="AA30" s="130">
        <f>SUM(AA25:AA29)</f>
        <v>0</v>
      </c>
      <c r="AB30" s="179" t="s">
        <v>124</v>
      </c>
      <c r="AC30" s="180"/>
      <c r="AD30" s="181"/>
      <c r="AE30" s="182">
        <f>SUM(AE25:AE29)</f>
        <v>4100</v>
      </c>
      <c r="AF30" s="126">
        <f>SUM(AF25:AF29)</f>
        <v>0</v>
      </c>
      <c r="AG30" s="182">
        <f>SUM(AG25:AG29)</f>
        <v>200</v>
      </c>
      <c r="AH30" s="130">
        <f>SUM(AH25:AH29)</f>
        <v>0</v>
      </c>
    </row>
    <row r="31" spans="1:34" ht="16.5" customHeight="1" x14ac:dyDescent="0.15">
      <c r="A31" s="188" t="s">
        <v>229</v>
      </c>
      <c r="B31" s="189"/>
      <c r="C31" s="189"/>
      <c r="D31" s="190"/>
      <c r="E31" s="184" t="s">
        <v>230</v>
      </c>
      <c r="F31" s="185"/>
      <c r="G31" s="186" t="s">
        <v>138</v>
      </c>
      <c r="H31" s="187">
        <v>700</v>
      </c>
      <c r="I31" s="106"/>
      <c r="J31" s="187"/>
      <c r="K31" s="106"/>
      <c r="L31" s="107">
        <v>500</v>
      </c>
      <c r="M31" s="108"/>
      <c r="N31" s="184" t="s">
        <v>230</v>
      </c>
      <c r="O31" s="185"/>
      <c r="P31" s="186" t="s">
        <v>173</v>
      </c>
      <c r="Q31" s="187">
        <v>800</v>
      </c>
      <c r="R31" s="106"/>
      <c r="S31" s="187">
        <v>150</v>
      </c>
      <c r="T31" s="109"/>
      <c r="U31" s="184"/>
      <c r="V31" s="185"/>
      <c r="W31" s="186"/>
      <c r="X31" s="187"/>
      <c r="Y31" s="106"/>
      <c r="Z31" s="187"/>
      <c r="AA31" s="109"/>
      <c r="AB31" s="184" t="s">
        <v>231</v>
      </c>
      <c r="AC31" s="185"/>
      <c r="AD31" s="186" t="s">
        <v>177</v>
      </c>
      <c r="AE31" s="187">
        <v>1000</v>
      </c>
      <c r="AF31" s="106"/>
      <c r="AG31" s="187"/>
      <c r="AH31" s="109"/>
    </row>
    <row r="32" spans="1:34" ht="16.5" customHeight="1" x14ac:dyDescent="0.15">
      <c r="A32" s="93">
        <v>2320</v>
      </c>
      <c r="B32" s="110"/>
      <c r="C32" s="110"/>
      <c r="D32" s="111"/>
      <c r="E32" s="175" t="s">
        <v>232</v>
      </c>
      <c r="F32" s="176"/>
      <c r="G32" s="177" t="s">
        <v>143</v>
      </c>
      <c r="H32" s="178">
        <v>500</v>
      </c>
      <c r="I32" s="89"/>
      <c r="J32" s="178"/>
      <c r="K32" s="89"/>
      <c r="L32" s="90">
        <v>300</v>
      </c>
      <c r="M32" s="91"/>
      <c r="N32" s="175"/>
      <c r="O32" s="176"/>
      <c r="P32" s="177"/>
      <c r="Q32" s="178"/>
      <c r="R32" s="89"/>
      <c r="S32" s="178"/>
      <c r="T32" s="92"/>
      <c r="U32" s="175"/>
      <c r="V32" s="176"/>
      <c r="W32" s="177"/>
      <c r="X32" s="178"/>
      <c r="Y32" s="89"/>
      <c r="Z32" s="178"/>
      <c r="AA32" s="92"/>
      <c r="AB32" s="175" t="s">
        <v>233</v>
      </c>
      <c r="AC32" s="176"/>
      <c r="AD32" s="177" t="s">
        <v>224</v>
      </c>
      <c r="AE32" s="178">
        <v>1150</v>
      </c>
      <c r="AF32" s="89"/>
      <c r="AG32" s="178"/>
      <c r="AH32" s="92"/>
    </row>
    <row r="33" spans="1:34" ht="16.5" customHeight="1" x14ac:dyDescent="0.15">
      <c r="A33" s="94" t="str">
        <f>IF(C33&lt;&gt;0,"本紙","")</f>
        <v/>
      </c>
      <c r="B33" s="95"/>
      <c r="C33" s="96">
        <f>SUM(I36,R36,Y36,AF36)</f>
        <v>0</v>
      </c>
      <c r="D33" s="97"/>
      <c r="E33" s="175"/>
      <c r="F33" s="176"/>
      <c r="G33" s="177"/>
      <c r="H33" s="178"/>
      <c r="I33" s="89"/>
      <c r="J33" s="178"/>
      <c r="K33" s="89"/>
      <c r="L33" s="90"/>
      <c r="M33" s="91"/>
      <c r="N33" s="175"/>
      <c r="O33" s="176"/>
      <c r="P33" s="177"/>
      <c r="Q33" s="178"/>
      <c r="R33" s="89"/>
      <c r="S33" s="178"/>
      <c r="T33" s="92"/>
      <c r="U33" s="175"/>
      <c r="V33" s="176"/>
      <c r="W33" s="177"/>
      <c r="X33" s="178"/>
      <c r="Y33" s="89"/>
      <c r="Z33" s="178"/>
      <c r="AA33" s="92"/>
      <c r="AB33" s="175" t="s">
        <v>234</v>
      </c>
      <c r="AC33" s="176"/>
      <c r="AD33" s="177" t="s">
        <v>175</v>
      </c>
      <c r="AE33" s="178">
        <v>4000</v>
      </c>
      <c r="AF33" s="89"/>
      <c r="AG33" s="178"/>
      <c r="AH33" s="92"/>
    </row>
    <row r="34" spans="1:34" ht="16.5" customHeight="1" x14ac:dyDescent="0.15">
      <c r="A34" s="94"/>
      <c r="B34" s="95"/>
      <c r="C34" s="96"/>
      <c r="D34" s="97"/>
      <c r="E34" s="175"/>
      <c r="F34" s="176"/>
      <c r="G34" s="177"/>
      <c r="H34" s="178"/>
      <c r="I34" s="89"/>
      <c r="J34" s="178"/>
      <c r="K34" s="89"/>
      <c r="L34" s="90"/>
      <c r="M34" s="91"/>
      <c r="N34" s="175"/>
      <c r="O34" s="176"/>
      <c r="P34" s="177"/>
      <c r="Q34" s="178"/>
      <c r="R34" s="89"/>
      <c r="S34" s="178"/>
      <c r="T34" s="92"/>
      <c r="U34" s="175"/>
      <c r="V34" s="176"/>
      <c r="W34" s="177"/>
      <c r="X34" s="178"/>
      <c r="Y34" s="89"/>
      <c r="Z34" s="178"/>
      <c r="AA34" s="92"/>
      <c r="AB34" s="175"/>
      <c r="AC34" s="176"/>
      <c r="AD34" s="177"/>
      <c r="AE34" s="178"/>
      <c r="AF34" s="89"/>
      <c r="AG34" s="178"/>
      <c r="AH34" s="92"/>
    </row>
    <row r="35" spans="1:34" ht="16.5" customHeight="1" x14ac:dyDescent="0.15">
      <c r="A35" s="94"/>
      <c r="B35" s="95"/>
      <c r="C35" s="96"/>
      <c r="D35" s="97"/>
      <c r="E35" s="175"/>
      <c r="F35" s="176"/>
      <c r="G35" s="177"/>
      <c r="H35" s="178"/>
      <c r="I35" s="89"/>
      <c r="J35" s="178"/>
      <c r="K35" s="89"/>
      <c r="L35" s="191"/>
      <c r="M35" s="193"/>
      <c r="N35" s="175"/>
      <c r="O35" s="176"/>
      <c r="P35" s="177"/>
      <c r="Q35" s="178"/>
      <c r="R35" s="89"/>
      <c r="S35" s="178"/>
      <c r="T35" s="92"/>
      <c r="U35" s="175"/>
      <c r="V35" s="176"/>
      <c r="W35" s="177"/>
      <c r="X35" s="178"/>
      <c r="Y35" s="89"/>
      <c r="Z35" s="178"/>
      <c r="AA35" s="92"/>
      <c r="AB35" s="175"/>
      <c r="AC35" s="176"/>
      <c r="AD35" s="177"/>
      <c r="AE35" s="178"/>
      <c r="AF35" s="89"/>
      <c r="AG35" s="178"/>
      <c r="AH35" s="92"/>
    </row>
    <row r="36" spans="1:34" ht="16.5" customHeight="1" x14ac:dyDescent="0.15">
      <c r="A36" s="98"/>
      <c r="B36" s="99"/>
      <c r="C36" s="99"/>
      <c r="D36" s="100"/>
      <c r="E36" s="194"/>
      <c r="F36" s="176"/>
      <c r="G36" s="177"/>
      <c r="H36" s="178"/>
      <c r="I36" s="118"/>
      <c r="J36" s="178"/>
      <c r="K36" s="89"/>
      <c r="L36" s="90"/>
      <c r="M36" s="91"/>
      <c r="N36" s="194"/>
      <c r="O36" s="176"/>
      <c r="P36" s="177"/>
      <c r="Q36" s="178"/>
      <c r="R36" s="118"/>
      <c r="S36" s="178"/>
      <c r="T36" s="92"/>
      <c r="U36" s="194"/>
      <c r="V36" s="176"/>
      <c r="W36" s="177"/>
      <c r="X36" s="178"/>
      <c r="Y36" s="118"/>
      <c r="Z36" s="178"/>
      <c r="AA36" s="92"/>
      <c r="AB36" s="194"/>
      <c r="AC36" s="176"/>
      <c r="AD36" s="177"/>
      <c r="AE36" s="178"/>
      <c r="AF36" s="118"/>
      <c r="AG36" s="178"/>
      <c r="AH36" s="92">
        <f>SUM(AH31:AH35)</f>
        <v>0</v>
      </c>
    </row>
    <row r="37" spans="1:34" ht="16.5" customHeight="1" x14ac:dyDescent="0.15">
      <c r="A37" s="74"/>
      <c r="B37" s="75"/>
      <c r="C37" s="75"/>
      <c r="D37" s="76"/>
      <c r="E37" s="184"/>
      <c r="F37" s="185"/>
      <c r="G37" s="186"/>
      <c r="H37" s="187"/>
      <c r="I37" s="106"/>
      <c r="J37" s="187"/>
      <c r="K37" s="106"/>
      <c r="L37" s="107"/>
      <c r="M37" s="108"/>
      <c r="N37" s="184"/>
      <c r="O37" s="185"/>
      <c r="P37" s="186"/>
      <c r="Q37" s="187"/>
      <c r="R37" s="106"/>
      <c r="S37" s="187"/>
      <c r="T37" s="109"/>
      <c r="U37" s="184"/>
      <c r="V37" s="185"/>
      <c r="W37" s="186"/>
      <c r="X37" s="187"/>
      <c r="Y37" s="106"/>
      <c r="Z37" s="187"/>
      <c r="AA37" s="109"/>
      <c r="AB37" s="184"/>
      <c r="AC37" s="185"/>
      <c r="AD37" s="186"/>
      <c r="AE37" s="187"/>
      <c r="AF37" s="106"/>
      <c r="AG37" s="187"/>
      <c r="AH37" s="109"/>
    </row>
    <row r="38" spans="1:34" ht="16.5" customHeight="1" x14ac:dyDescent="0.15">
      <c r="A38" s="93"/>
      <c r="B38" s="110"/>
      <c r="C38" s="110"/>
      <c r="D38" s="111"/>
      <c r="E38" s="175"/>
      <c r="F38" s="176"/>
      <c r="G38" s="177"/>
      <c r="H38" s="178"/>
      <c r="I38" s="89"/>
      <c r="J38" s="178"/>
      <c r="K38" s="89"/>
      <c r="L38" s="90"/>
      <c r="M38" s="91"/>
      <c r="N38" s="175"/>
      <c r="O38" s="176"/>
      <c r="P38" s="177"/>
      <c r="Q38" s="178"/>
      <c r="R38" s="89"/>
      <c r="S38" s="178"/>
      <c r="T38" s="92"/>
      <c r="U38" s="175"/>
      <c r="V38" s="176"/>
      <c r="W38" s="177"/>
      <c r="X38" s="178"/>
      <c r="Y38" s="89"/>
      <c r="Z38" s="178"/>
      <c r="AA38" s="92"/>
      <c r="AB38" s="175"/>
      <c r="AC38" s="176"/>
      <c r="AD38" s="177"/>
      <c r="AE38" s="178"/>
      <c r="AF38" s="89"/>
      <c r="AG38" s="178"/>
      <c r="AH38" s="92"/>
    </row>
    <row r="39" spans="1:34" ht="16.5" customHeight="1" x14ac:dyDescent="0.15">
      <c r="A39" s="94"/>
      <c r="B39" s="95"/>
      <c r="C39" s="96"/>
      <c r="D39" s="97"/>
      <c r="E39" s="175"/>
      <c r="F39" s="176"/>
      <c r="G39" s="177"/>
      <c r="H39" s="178"/>
      <c r="I39" s="89"/>
      <c r="J39" s="178"/>
      <c r="K39" s="89"/>
      <c r="L39" s="90"/>
      <c r="M39" s="91"/>
      <c r="N39" s="175"/>
      <c r="O39" s="176"/>
      <c r="P39" s="177"/>
      <c r="Q39" s="178"/>
      <c r="R39" s="89"/>
      <c r="S39" s="178"/>
      <c r="T39" s="92"/>
      <c r="U39" s="175"/>
      <c r="V39" s="176"/>
      <c r="W39" s="177"/>
      <c r="X39" s="178"/>
      <c r="Y39" s="89"/>
      <c r="Z39" s="178"/>
      <c r="AA39" s="92"/>
      <c r="AB39" s="175"/>
      <c r="AC39" s="176"/>
      <c r="AD39" s="177"/>
      <c r="AE39" s="178"/>
      <c r="AF39" s="89"/>
      <c r="AG39" s="178"/>
      <c r="AH39" s="92"/>
    </row>
    <row r="40" spans="1:34" ht="16.5" customHeight="1" x14ac:dyDescent="0.15">
      <c r="A40" s="94" t="str">
        <f>IF(C40&lt;&gt;0,"日経","")</f>
        <v/>
      </c>
      <c r="B40" s="95"/>
      <c r="C40" s="96">
        <f>SUM(K42,T42,AA42,AH42)</f>
        <v>0</v>
      </c>
      <c r="D40" s="97"/>
      <c r="E40" s="175"/>
      <c r="F40" s="176"/>
      <c r="G40" s="177"/>
      <c r="H40" s="178"/>
      <c r="I40" s="89"/>
      <c r="J40" s="178"/>
      <c r="K40" s="89"/>
      <c r="L40" s="90"/>
      <c r="M40" s="91"/>
      <c r="N40" s="175"/>
      <c r="O40" s="176"/>
      <c r="P40" s="177"/>
      <c r="Q40" s="178"/>
      <c r="R40" s="89"/>
      <c r="S40" s="178"/>
      <c r="T40" s="92"/>
      <c r="U40" s="175"/>
      <c r="V40" s="176"/>
      <c r="W40" s="177"/>
      <c r="X40" s="178"/>
      <c r="Y40" s="89"/>
      <c r="Z40" s="178"/>
      <c r="AA40" s="92"/>
      <c r="AB40" s="175"/>
      <c r="AC40" s="176"/>
      <c r="AD40" s="177"/>
      <c r="AE40" s="178"/>
      <c r="AF40" s="89"/>
      <c r="AG40" s="178"/>
      <c r="AH40" s="92"/>
    </row>
    <row r="41" spans="1:34" ht="16.5" customHeight="1" x14ac:dyDescent="0.15">
      <c r="A41" s="94" t="str">
        <f>IF(C41&lt;&gt;0,"計）","")</f>
        <v/>
      </c>
      <c r="B41" s="95"/>
      <c r="C41" s="96">
        <f>IF(C39&gt;0,IF(C40&gt;0,C39+C40,0),0)</f>
        <v>0</v>
      </c>
      <c r="D41" s="97"/>
      <c r="E41" s="175"/>
      <c r="F41" s="176"/>
      <c r="G41" s="177"/>
      <c r="H41" s="178"/>
      <c r="I41" s="89"/>
      <c r="J41" s="178"/>
      <c r="K41" s="89"/>
      <c r="L41" s="90"/>
      <c r="M41" s="91"/>
      <c r="N41" s="175"/>
      <c r="O41" s="176"/>
      <c r="P41" s="177"/>
      <c r="Q41" s="178"/>
      <c r="R41" s="89"/>
      <c r="S41" s="178"/>
      <c r="T41" s="92"/>
      <c r="U41" s="175"/>
      <c r="V41" s="176"/>
      <c r="W41" s="177"/>
      <c r="X41" s="178"/>
      <c r="Y41" s="89"/>
      <c r="Z41" s="178"/>
      <c r="AA41" s="92"/>
      <c r="AB41" s="175"/>
      <c r="AC41" s="176"/>
      <c r="AD41" s="177"/>
      <c r="AE41" s="178"/>
      <c r="AF41" s="89"/>
      <c r="AG41" s="178"/>
      <c r="AH41" s="92"/>
    </row>
    <row r="42" spans="1:34" ht="16.5" customHeight="1" x14ac:dyDescent="0.15">
      <c r="A42" s="119">
        <f>SUM(H42,J42,Q42,S42,X42,Z42,AE42,AG42)</f>
        <v>8300</v>
      </c>
      <c r="B42" s="120"/>
      <c r="C42" s="120"/>
      <c r="D42" s="121"/>
      <c r="E42" s="179" t="s">
        <v>124</v>
      </c>
      <c r="F42" s="180"/>
      <c r="G42" s="181"/>
      <c r="H42" s="182">
        <f t="shared" ref="H42:M42" si="4">SUM(H31:H41)</f>
        <v>1200</v>
      </c>
      <c r="I42" s="126">
        <f t="shared" si="4"/>
        <v>0</v>
      </c>
      <c r="J42" s="182">
        <f t="shared" si="4"/>
        <v>0</v>
      </c>
      <c r="K42" s="127">
        <f t="shared" si="4"/>
        <v>0</v>
      </c>
      <c r="L42" s="128">
        <f t="shared" si="4"/>
        <v>800</v>
      </c>
      <c r="M42" s="129">
        <f t="shared" si="4"/>
        <v>0</v>
      </c>
      <c r="N42" s="179" t="s">
        <v>124</v>
      </c>
      <c r="O42" s="180"/>
      <c r="P42" s="181"/>
      <c r="Q42" s="182">
        <f>SUM(Q31:Q41)</f>
        <v>800</v>
      </c>
      <c r="R42" s="126">
        <f>SUM(R31:R41)</f>
        <v>0</v>
      </c>
      <c r="S42" s="182">
        <f>SUM(S31:S41)</f>
        <v>150</v>
      </c>
      <c r="T42" s="130">
        <f>SUM(T31:T41)</f>
        <v>0</v>
      </c>
      <c r="U42" s="179" t="s">
        <v>124</v>
      </c>
      <c r="V42" s="180"/>
      <c r="W42" s="181"/>
      <c r="X42" s="182">
        <f>SUM(X31:X41)</f>
        <v>0</v>
      </c>
      <c r="Y42" s="126">
        <f>SUM(Y31:Y41)</f>
        <v>0</v>
      </c>
      <c r="Z42" s="182">
        <f>SUM(Z31:Z41)</f>
        <v>0</v>
      </c>
      <c r="AA42" s="130">
        <f>SUM(AA31:AA41)</f>
        <v>0</v>
      </c>
      <c r="AB42" s="179" t="s">
        <v>124</v>
      </c>
      <c r="AC42" s="180"/>
      <c r="AD42" s="181"/>
      <c r="AE42" s="182">
        <f>SUM(AE31:AE41)</f>
        <v>6150</v>
      </c>
      <c r="AF42" s="126">
        <f>SUM(AF31:AF41)</f>
        <v>0</v>
      </c>
      <c r="AG42" s="182">
        <f>SUM(AG31:AG41)</f>
        <v>0</v>
      </c>
      <c r="AH42" s="130">
        <f>SUM(AH31:AH41)</f>
        <v>0</v>
      </c>
    </row>
    <row r="43" spans="1:34" s="145" customFormat="1" ht="16.5" customHeight="1" x14ac:dyDescent="0.15">
      <c r="A43" s="131" t="s">
        <v>125</v>
      </c>
      <c r="B43" s="132"/>
      <c r="C43" s="132"/>
      <c r="D43" s="133"/>
      <c r="E43" s="134">
        <f>I43+K43+R43+T43+Y43+AA43+AF43+AH43</f>
        <v>0</v>
      </c>
      <c r="F43" s="135"/>
      <c r="G43" s="136"/>
      <c r="H43" s="137"/>
      <c r="I43" s="138">
        <f>SUM(I42,I30,I24,I18,I12)</f>
        <v>0</v>
      </c>
      <c r="J43" s="139"/>
      <c r="K43" s="138">
        <f>SUM(K42,K30,K24,K18,K12)</f>
        <v>0</v>
      </c>
      <c r="L43" s="141"/>
      <c r="M43" s="142">
        <f>SUM(M42,M30,M24,M18,M12)</f>
        <v>0</v>
      </c>
      <c r="N43" s="143"/>
      <c r="O43" s="135"/>
      <c r="P43" s="136"/>
      <c r="Q43" s="137"/>
      <c r="R43" s="138">
        <f>SUM(R42,R30,R24,R18,R12)</f>
        <v>0</v>
      </c>
      <c r="S43" s="139"/>
      <c r="T43" s="144">
        <f>SUM(T42,T30,T24,T18,T12)</f>
        <v>0</v>
      </c>
      <c r="U43" s="143"/>
      <c r="V43" s="135"/>
      <c r="W43" s="136"/>
      <c r="X43" s="137"/>
      <c r="Y43" s="138">
        <f>SUM(Y42,Y30,Y24,Y18,Y12)</f>
        <v>0</v>
      </c>
      <c r="Z43" s="139"/>
      <c r="AA43" s="144">
        <f>SUM(AA42,AA30,AA24,AA18,AA12)</f>
        <v>0</v>
      </c>
      <c r="AB43" s="143"/>
      <c r="AC43" s="135"/>
      <c r="AD43" s="136"/>
      <c r="AE43" s="137"/>
      <c r="AF43" s="138">
        <f>SUM(AF42,AF30,AF24,AF18,AF12)</f>
        <v>0</v>
      </c>
      <c r="AG43" s="139"/>
      <c r="AH43" s="144">
        <f>SUM(AH42,AH30,AH24,AH18,AH12)</f>
        <v>0</v>
      </c>
    </row>
    <row r="44" spans="1:34" s="153" customFormat="1" ht="12.75" customHeight="1" x14ac:dyDescent="0.25">
      <c r="A44" s="146" t="s">
        <v>126</v>
      </c>
      <c r="B44" s="146"/>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8" t="s">
        <v>127</v>
      </c>
      <c r="AC44" s="149"/>
      <c r="AD44" s="149"/>
      <c r="AE44" s="149"/>
      <c r="AF44" s="149"/>
      <c r="AG44" s="148"/>
      <c r="AH44" s="150" t="s">
        <v>128</v>
      </c>
    </row>
    <row r="45" spans="1:34" s="153" customFormat="1" ht="12.75" customHeight="1" x14ac:dyDescent="0.25">
      <c r="A45" s="154"/>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48" t="s">
        <v>129</v>
      </c>
      <c r="AC45" s="155"/>
      <c r="AD45" s="155"/>
      <c r="AE45" s="155"/>
      <c r="AF45" s="155"/>
      <c r="AG45" s="148"/>
      <c r="AH45" s="150" t="s">
        <v>130</v>
      </c>
    </row>
    <row r="46" spans="1:34" ht="12.75" customHeight="1" x14ac:dyDescent="0.15">
      <c r="A46" s="156" t="s">
        <v>131</v>
      </c>
      <c r="AA46" s="151"/>
      <c r="AB46" s="148" t="s">
        <v>132</v>
      </c>
      <c r="AC46" s="148"/>
      <c r="AD46" s="148"/>
      <c r="AE46" s="148"/>
      <c r="AF46" s="148"/>
      <c r="AG46" s="148"/>
      <c r="AH46" s="150"/>
    </row>
    <row r="47" spans="1:34" x14ac:dyDescent="0.15">
      <c r="AE47" s="151"/>
      <c r="AF47" s="151"/>
      <c r="AG47" s="151"/>
      <c r="AH47" s="151"/>
    </row>
    <row r="48" spans="1:34" x14ac:dyDescent="0.15">
      <c r="AE48" s="151"/>
      <c r="AF48" s="151"/>
      <c r="AG48" s="151"/>
      <c r="AH48" s="151"/>
    </row>
    <row r="49" ht="10.5" customHeight="1" x14ac:dyDescent="0.15"/>
    <row r="51" ht="10.5" customHeight="1" x14ac:dyDescent="0.15"/>
  </sheetData>
  <mergeCells count="92">
    <mergeCell ref="A42:D42"/>
    <mergeCell ref="A43:D43"/>
    <mergeCell ref="A44:AA45"/>
    <mergeCell ref="A38:D38"/>
    <mergeCell ref="A39:B39"/>
    <mergeCell ref="C39:D39"/>
    <mergeCell ref="A40:B40"/>
    <mergeCell ref="C40:D40"/>
    <mergeCell ref="A41:B41"/>
    <mergeCell ref="C41:D41"/>
    <mergeCell ref="A34:B34"/>
    <mergeCell ref="C34:D34"/>
    <mergeCell ref="A35:B35"/>
    <mergeCell ref="C35:D35"/>
    <mergeCell ref="A36:D36"/>
    <mergeCell ref="A37:D37"/>
    <mergeCell ref="A29:B29"/>
    <mergeCell ref="C29:D29"/>
    <mergeCell ref="A30:D30"/>
    <mergeCell ref="A31:D31"/>
    <mergeCell ref="A32:D32"/>
    <mergeCell ref="A33:B33"/>
    <mergeCell ref="C33:D33"/>
    <mergeCell ref="A24:D24"/>
    <mergeCell ref="A25:D25"/>
    <mergeCell ref="A26:D26"/>
    <mergeCell ref="A27:B27"/>
    <mergeCell ref="C27:D27"/>
    <mergeCell ref="A28:B28"/>
    <mergeCell ref="C28:D28"/>
    <mergeCell ref="A20:D20"/>
    <mergeCell ref="A21:B21"/>
    <mergeCell ref="C21:D21"/>
    <mergeCell ref="A22:B22"/>
    <mergeCell ref="C22:D22"/>
    <mergeCell ref="A23:B23"/>
    <mergeCell ref="C23:D23"/>
    <mergeCell ref="A16:B16"/>
    <mergeCell ref="C16:D16"/>
    <mergeCell ref="A17:B17"/>
    <mergeCell ref="C17:D17"/>
    <mergeCell ref="A18:D18"/>
    <mergeCell ref="A19:D19"/>
    <mergeCell ref="A11:B11"/>
    <mergeCell ref="C11:D11"/>
    <mergeCell ref="A12:D12"/>
    <mergeCell ref="A13:D13"/>
    <mergeCell ref="A14:D14"/>
    <mergeCell ref="A15:B15"/>
    <mergeCell ref="C15:D15"/>
    <mergeCell ref="A7:D7"/>
    <mergeCell ref="A8:D8"/>
    <mergeCell ref="A9:B9"/>
    <mergeCell ref="C9:D9"/>
    <mergeCell ref="A10:B10"/>
    <mergeCell ref="C10:D10"/>
    <mergeCell ref="U6:V6"/>
    <mergeCell ref="X6:Y6"/>
    <mergeCell ref="Z6:AA6"/>
    <mergeCell ref="AB6:AC6"/>
    <mergeCell ref="AE6:AF6"/>
    <mergeCell ref="AG6:AH6"/>
    <mergeCell ref="V4:AA5"/>
    <mergeCell ref="AB4:AB5"/>
    <mergeCell ref="AC4:AH5"/>
    <mergeCell ref="A6:D6"/>
    <mergeCell ref="E6:F6"/>
    <mergeCell ref="H6:I6"/>
    <mergeCell ref="J6:K6"/>
    <mergeCell ref="N6:O6"/>
    <mergeCell ref="Q6:R6"/>
    <mergeCell ref="S6:T6"/>
    <mergeCell ref="E4:E5"/>
    <mergeCell ref="F4:K5"/>
    <mergeCell ref="L4:M5"/>
    <mergeCell ref="N4:N5"/>
    <mergeCell ref="O4:T5"/>
    <mergeCell ref="U4:U5"/>
    <mergeCell ref="AB2:AB3"/>
    <mergeCell ref="AC2:AH3"/>
    <mergeCell ref="D3:F3"/>
    <mergeCell ref="G3:M3"/>
    <mergeCell ref="O3:Q3"/>
    <mergeCell ref="S3:T3"/>
    <mergeCell ref="V3:Y3"/>
    <mergeCell ref="Z3:AA3"/>
    <mergeCell ref="A2:C3"/>
    <mergeCell ref="D2:F2"/>
    <mergeCell ref="G2:M2"/>
    <mergeCell ref="O2:T2"/>
    <mergeCell ref="V2:Y2"/>
    <mergeCell ref="Z2:AA2"/>
  </mergeCells>
  <phoneticPr fontId="3"/>
  <conditionalFormatting sqref="I7">
    <cfRule type="expression" dxfId="74" priority="1" stopIfTrue="1">
      <formula>$H$7&lt;$I$7</formula>
    </cfRule>
  </conditionalFormatting>
  <conditionalFormatting sqref="I8">
    <cfRule type="expression" dxfId="73" priority="2" stopIfTrue="1">
      <formula>$H$8&lt;$I$8</formula>
    </cfRule>
  </conditionalFormatting>
  <conditionalFormatting sqref="AF7">
    <cfRule type="expression" dxfId="72" priority="3" stopIfTrue="1">
      <formula>$AE$7&lt;$AF$7</formula>
    </cfRule>
  </conditionalFormatting>
  <conditionalFormatting sqref="AH7">
    <cfRule type="expression" dxfId="71" priority="4" stopIfTrue="1">
      <formula>$AG$7&lt;$AH$7</formula>
    </cfRule>
  </conditionalFormatting>
  <conditionalFormatting sqref="AF8">
    <cfRule type="expression" dxfId="70" priority="5" stopIfTrue="1">
      <formula>$AE$8&lt;$AF$8</formula>
    </cfRule>
  </conditionalFormatting>
  <conditionalFormatting sqref="AH8">
    <cfRule type="expression" dxfId="69" priority="6" stopIfTrue="1">
      <formula>$AG$8&lt;$AH$8</formula>
    </cfRule>
  </conditionalFormatting>
  <conditionalFormatting sqref="AF9">
    <cfRule type="expression" dxfId="68" priority="7" stopIfTrue="1">
      <formula>$AE$9&lt;$AF$9</formula>
    </cfRule>
  </conditionalFormatting>
  <conditionalFormatting sqref="I13">
    <cfRule type="expression" dxfId="67" priority="8" stopIfTrue="1">
      <formula>$H$13&lt;$I$13</formula>
    </cfRule>
  </conditionalFormatting>
  <conditionalFormatting sqref="R13">
    <cfRule type="expression" dxfId="66" priority="9" stopIfTrue="1">
      <formula>$Q$13&lt;$R$13</formula>
    </cfRule>
  </conditionalFormatting>
  <conditionalFormatting sqref="Y13">
    <cfRule type="expression" dxfId="65" priority="10" stopIfTrue="1">
      <formula>$X$13&lt;$Y$13</formula>
    </cfRule>
  </conditionalFormatting>
  <conditionalFormatting sqref="AF13">
    <cfRule type="expression" dxfId="64" priority="11" stopIfTrue="1">
      <formula>$AE$13&lt;$AF$13</formula>
    </cfRule>
  </conditionalFormatting>
  <conditionalFormatting sqref="AH13">
    <cfRule type="expression" dxfId="63" priority="12" stopIfTrue="1">
      <formula>$AG$13&lt;$AH$13</formula>
    </cfRule>
  </conditionalFormatting>
  <conditionalFormatting sqref="AF14">
    <cfRule type="expression" dxfId="62" priority="13" stopIfTrue="1">
      <formula>$AE$14&lt;$AF$14</formula>
    </cfRule>
  </conditionalFormatting>
  <conditionalFormatting sqref="AH14">
    <cfRule type="expression" dxfId="61" priority="14" stopIfTrue="1">
      <formula>$AG$14&lt;$AH$14</formula>
    </cfRule>
  </conditionalFormatting>
  <conditionalFormatting sqref="I19">
    <cfRule type="expression" dxfId="60" priority="15" stopIfTrue="1">
      <formula>$H$19&lt;$I$19</formula>
    </cfRule>
  </conditionalFormatting>
  <conditionalFormatting sqref="R19">
    <cfRule type="expression" dxfId="59" priority="16" stopIfTrue="1">
      <formula>$Q$19&lt;$R$19</formula>
    </cfRule>
  </conditionalFormatting>
  <conditionalFormatting sqref="R20">
    <cfRule type="expression" dxfId="58" priority="17" stopIfTrue="1">
      <formula>$Q$20&lt;$R$20</formula>
    </cfRule>
  </conditionalFormatting>
  <conditionalFormatting sqref="AF19">
    <cfRule type="expression" dxfId="57" priority="18" stopIfTrue="1">
      <formula>$AE$19&lt;$AF$19</formula>
    </cfRule>
  </conditionalFormatting>
  <conditionalFormatting sqref="AH19">
    <cfRule type="expression" dxfId="56" priority="19" stopIfTrue="1">
      <formula>$AG$19&lt;$AH$19</formula>
    </cfRule>
  </conditionalFormatting>
  <conditionalFormatting sqref="R25">
    <cfRule type="expression" dxfId="55" priority="20" stopIfTrue="1">
      <formula>$Q$25&lt;$R$25</formula>
    </cfRule>
  </conditionalFormatting>
  <conditionalFormatting sqref="AF25">
    <cfRule type="expression" dxfId="54" priority="21" stopIfTrue="1">
      <formula>$AE$25&lt;$AF$25</formula>
    </cfRule>
  </conditionalFormatting>
  <conditionalFormatting sqref="AH25">
    <cfRule type="expression" dxfId="53" priority="22" stopIfTrue="1">
      <formula>$AG$25&lt;$AH$25</formula>
    </cfRule>
  </conditionalFormatting>
  <conditionalFormatting sqref="AF26">
    <cfRule type="expression" dxfId="52" priority="23" stopIfTrue="1">
      <formula>$AE$26&lt;$AF$26</formula>
    </cfRule>
  </conditionalFormatting>
  <conditionalFormatting sqref="AH26">
    <cfRule type="expression" dxfId="51" priority="24" stopIfTrue="1">
      <formula>$AG$26&lt;$AH$26</formula>
    </cfRule>
  </conditionalFormatting>
  <conditionalFormatting sqref="I31">
    <cfRule type="expression" dxfId="50" priority="25" stopIfTrue="1">
      <formula>$H$31&lt;$I$31</formula>
    </cfRule>
  </conditionalFormatting>
  <conditionalFormatting sqref="I32">
    <cfRule type="expression" dxfId="49" priority="26" stopIfTrue="1">
      <formula>$H$32&lt;$I$32</formula>
    </cfRule>
  </conditionalFormatting>
  <conditionalFormatting sqref="R31">
    <cfRule type="expression" dxfId="48" priority="27" stopIfTrue="1">
      <formula>$Q$31&lt;$R$31</formula>
    </cfRule>
  </conditionalFormatting>
  <conditionalFormatting sqref="T31">
    <cfRule type="expression" dxfId="47" priority="28" stopIfTrue="1">
      <formula>$S$31&lt;$T$31</formula>
    </cfRule>
  </conditionalFormatting>
  <conditionalFormatting sqref="AF31">
    <cfRule type="expression" dxfId="46" priority="29" stopIfTrue="1">
      <formula>$AE$31&lt;$AF$31</formula>
    </cfRule>
  </conditionalFormatting>
  <conditionalFormatting sqref="AF32">
    <cfRule type="expression" dxfId="45" priority="30" stopIfTrue="1">
      <formula>$AE$32&lt;$AF$32</formula>
    </cfRule>
  </conditionalFormatting>
  <conditionalFormatting sqref="AF33">
    <cfRule type="expression" dxfId="44" priority="31" stopIfTrue="1">
      <formula>$AE$33&lt;$AF$33</formula>
    </cfRule>
  </conditionalFormatting>
  <pageMargins left="0.88" right="0.28000000000000003" top="0.49" bottom="0.19" header="0.18" footer="0.18"/>
  <pageSetup paperSize="12" scale="9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1"/>
  <sheetViews>
    <sheetView showGridLines="0" showZeros="0" zoomScale="70" zoomScaleNormal="70" workbookViewId="0">
      <selection activeCell="X30" sqref="X30"/>
    </sheetView>
  </sheetViews>
  <sheetFormatPr defaultRowHeight="13.5" x14ac:dyDescent="0.15"/>
  <cols>
    <col min="1" max="1" width="1.21875" style="53" customWidth="1"/>
    <col min="2" max="2" width="2" style="53" customWidth="1"/>
    <col min="3" max="3" width="3.33203125" style="53" customWidth="1"/>
    <col min="4" max="4" width="1.21875" style="53" customWidth="1"/>
    <col min="5" max="5" width="8.21875" style="53" customWidth="1"/>
    <col min="6" max="6" width="1.88671875" style="53" customWidth="1"/>
    <col min="7" max="7" width="2.88671875" style="157" customWidth="1"/>
    <col min="8" max="13" width="5" style="157" customWidth="1"/>
    <col min="14" max="14" width="8.21875" style="53" customWidth="1"/>
    <col min="15" max="15" width="1.88671875" style="53" customWidth="1"/>
    <col min="16" max="16" width="2.88671875" style="53" customWidth="1"/>
    <col min="17" max="20" width="5" style="53" customWidth="1"/>
    <col min="21" max="21" width="8.21875" style="53" customWidth="1"/>
    <col min="22" max="22" width="1.88671875" style="53" customWidth="1"/>
    <col min="23" max="23" width="2.88671875" style="53" customWidth="1"/>
    <col min="24" max="27" width="5" style="53" customWidth="1"/>
    <col min="28" max="28" width="8.21875" style="53" customWidth="1"/>
    <col min="29" max="29" width="1.88671875" style="53" customWidth="1"/>
    <col min="30" max="30" width="2.88671875" style="53" customWidth="1"/>
    <col min="31" max="34" width="5" style="53" customWidth="1"/>
    <col min="35" max="16384" width="8.88671875" style="53"/>
  </cols>
  <sheetData>
    <row r="1" spans="1:34" s="2" customFormat="1" ht="15.75" customHeight="1" x14ac:dyDescent="0.15">
      <c r="A1" s="1"/>
      <c r="C1" s="3"/>
      <c r="F1" s="3"/>
      <c r="G1" s="4"/>
      <c r="H1" s="4"/>
      <c r="I1" s="4"/>
      <c r="J1" s="4"/>
      <c r="K1" s="4"/>
      <c r="L1" s="4"/>
      <c r="M1" s="4"/>
      <c r="Q1" s="5"/>
      <c r="X1" s="5"/>
      <c r="AD1" s="3"/>
      <c r="AH1" s="6" t="s">
        <v>235</v>
      </c>
    </row>
    <row r="2" spans="1:34" s="25" customFormat="1" ht="19.5" customHeight="1" x14ac:dyDescent="0.25">
      <c r="A2" s="7">
        <v>4</v>
      </c>
      <c r="B2" s="8"/>
      <c r="C2" s="9"/>
      <c r="D2" s="10" t="s">
        <v>1</v>
      </c>
      <c r="E2" s="11"/>
      <c r="F2" s="11"/>
      <c r="G2" s="159" t="str">
        <f>IF(配布集計表!D3="","",配布集計表!D3)</f>
        <v/>
      </c>
      <c r="H2" s="12"/>
      <c r="I2" s="12"/>
      <c r="J2" s="12"/>
      <c r="K2" s="12"/>
      <c r="L2" s="12"/>
      <c r="M2" s="13"/>
      <c r="N2" s="14" t="s">
        <v>2</v>
      </c>
      <c r="O2" s="161" t="str">
        <f>IF(配布集計表!H3="","",配布集計表!H3)</f>
        <v/>
      </c>
      <c r="P2" s="15"/>
      <c r="Q2" s="15"/>
      <c r="R2" s="15"/>
      <c r="S2" s="15"/>
      <c r="T2" s="16"/>
      <c r="U2" s="17" t="s">
        <v>3</v>
      </c>
      <c r="V2" s="18">
        <f>+'1'!V3+'2'!V3+'3'!V3+'4'!V3</f>
        <v>0</v>
      </c>
      <c r="W2" s="18"/>
      <c r="X2" s="18"/>
      <c r="Y2" s="18"/>
      <c r="Z2" s="19">
        <f>+'1'!Z3+'2'!Z3+'3'!Z3+'4'!Z3</f>
        <v>0</v>
      </c>
      <c r="AA2" s="20"/>
      <c r="AB2" s="164" t="s">
        <v>4</v>
      </c>
      <c r="AC2" s="232" t="str">
        <f>IF(配布集計表!L3="","",配布集計表!L3)</f>
        <v/>
      </c>
      <c r="AD2" s="165"/>
      <c r="AE2" s="165"/>
      <c r="AF2" s="165"/>
      <c r="AG2" s="165"/>
      <c r="AH2" s="166"/>
    </row>
    <row r="3" spans="1:34" s="25" customFormat="1" ht="19.5" customHeight="1" x14ac:dyDescent="0.25">
      <c r="A3" s="26"/>
      <c r="B3" s="27"/>
      <c r="C3" s="28"/>
      <c r="D3" s="29" t="s">
        <v>5</v>
      </c>
      <c r="E3" s="30"/>
      <c r="F3" s="30"/>
      <c r="G3" s="160" t="str">
        <f>IF(配布集計表!D4="","",配布集計表!D4)</f>
        <v/>
      </c>
      <c r="H3" s="31"/>
      <c r="I3" s="31"/>
      <c r="J3" s="31"/>
      <c r="K3" s="31"/>
      <c r="L3" s="31"/>
      <c r="M3" s="32"/>
      <c r="N3" s="14" t="s">
        <v>6</v>
      </c>
      <c r="O3" s="162" t="str">
        <f>IF(配布集計表!H4="","",配布集計表!H4)</f>
        <v/>
      </c>
      <c r="P3" s="33"/>
      <c r="Q3" s="33"/>
      <c r="R3" s="34" t="s">
        <v>7</v>
      </c>
      <c r="S3" s="35"/>
      <c r="T3" s="36"/>
      <c r="U3" s="17" t="s">
        <v>8</v>
      </c>
      <c r="V3" s="37">
        <f>E43</f>
        <v>0</v>
      </c>
      <c r="W3" s="37"/>
      <c r="X3" s="37"/>
      <c r="Y3" s="37"/>
      <c r="Z3" s="38">
        <f>M43</f>
        <v>0</v>
      </c>
      <c r="AA3" s="39"/>
      <c r="AB3" s="167"/>
      <c r="AC3" s="168"/>
      <c r="AD3" s="169"/>
      <c r="AE3" s="169"/>
      <c r="AF3" s="169"/>
      <c r="AG3" s="169"/>
      <c r="AH3" s="170"/>
    </row>
    <row r="4" spans="1:34" ht="9" customHeight="1" x14ac:dyDescent="0.15">
      <c r="A4" s="44"/>
      <c r="B4" s="45"/>
      <c r="C4" s="46" t="s">
        <v>9</v>
      </c>
      <c r="D4" s="47"/>
      <c r="E4" s="48">
        <v>1</v>
      </c>
      <c r="F4" s="49" t="s">
        <v>10</v>
      </c>
      <c r="G4" s="50"/>
      <c r="H4" s="50"/>
      <c r="I4" s="50"/>
      <c r="J4" s="50"/>
      <c r="K4" s="50"/>
      <c r="L4" s="51" t="s">
        <v>11</v>
      </c>
      <c r="M4" s="52"/>
      <c r="N4" s="48">
        <v>2</v>
      </c>
      <c r="O4" s="49" t="s">
        <v>12</v>
      </c>
      <c r="P4" s="50"/>
      <c r="Q4" s="50"/>
      <c r="R4" s="50"/>
      <c r="S4" s="50"/>
      <c r="T4" s="52"/>
      <c r="U4" s="48">
        <v>3</v>
      </c>
      <c r="V4" s="49" t="s">
        <v>13</v>
      </c>
      <c r="W4" s="50"/>
      <c r="X4" s="50"/>
      <c r="Y4" s="50"/>
      <c r="Z4" s="50"/>
      <c r="AA4" s="52"/>
      <c r="AB4" s="48">
        <v>6</v>
      </c>
      <c r="AC4" s="49" t="s">
        <v>15</v>
      </c>
      <c r="AD4" s="50"/>
      <c r="AE4" s="50"/>
      <c r="AF4" s="50"/>
      <c r="AG4" s="50"/>
      <c r="AH4" s="52"/>
    </row>
    <row r="5" spans="1:34" ht="9" customHeight="1" x14ac:dyDescent="0.15">
      <c r="A5" s="54"/>
      <c r="B5" s="55" t="s">
        <v>16</v>
      </c>
      <c r="C5" s="55"/>
      <c r="D5" s="56"/>
      <c r="E5" s="57"/>
      <c r="F5" s="58"/>
      <c r="G5" s="59"/>
      <c r="H5" s="59"/>
      <c r="I5" s="59"/>
      <c r="J5" s="59"/>
      <c r="K5" s="59"/>
      <c r="L5" s="60"/>
      <c r="M5" s="61"/>
      <c r="N5" s="57"/>
      <c r="O5" s="58"/>
      <c r="P5" s="59"/>
      <c r="Q5" s="59"/>
      <c r="R5" s="59"/>
      <c r="S5" s="59"/>
      <c r="T5" s="61"/>
      <c r="U5" s="57"/>
      <c r="V5" s="58"/>
      <c r="W5" s="59"/>
      <c r="X5" s="59"/>
      <c r="Y5" s="59"/>
      <c r="Z5" s="59"/>
      <c r="AA5" s="61"/>
      <c r="AB5" s="57"/>
      <c r="AC5" s="58"/>
      <c r="AD5" s="59"/>
      <c r="AE5" s="59"/>
      <c r="AF5" s="59"/>
      <c r="AG5" s="59"/>
      <c r="AH5" s="61"/>
    </row>
    <row r="6" spans="1:34" s="73" customFormat="1" ht="18" customHeight="1" x14ac:dyDescent="0.15">
      <c r="A6" s="62" t="s">
        <v>17</v>
      </c>
      <c r="B6" s="63"/>
      <c r="C6" s="63"/>
      <c r="D6" s="64"/>
      <c r="E6" s="65" t="s">
        <v>18</v>
      </c>
      <c r="F6" s="66"/>
      <c r="G6" s="67" t="s">
        <v>19</v>
      </c>
      <c r="H6" s="68" t="s">
        <v>20</v>
      </c>
      <c r="I6" s="69"/>
      <c r="J6" s="68" t="s">
        <v>21</v>
      </c>
      <c r="K6" s="69"/>
      <c r="L6" s="70" t="s">
        <v>22</v>
      </c>
      <c r="M6" s="71" t="s">
        <v>23</v>
      </c>
      <c r="N6" s="65" t="s">
        <v>18</v>
      </c>
      <c r="O6" s="66"/>
      <c r="P6" s="67" t="s">
        <v>19</v>
      </c>
      <c r="Q6" s="68" t="s">
        <v>20</v>
      </c>
      <c r="R6" s="69"/>
      <c r="S6" s="68" t="s">
        <v>21</v>
      </c>
      <c r="T6" s="72"/>
      <c r="U6" s="65" t="s">
        <v>18</v>
      </c>
      <c r="V6" s="66"/>
      <c r="W6" s="67" t="s">
        <v>19</v>
      </c>
      <c r="X6" s="68" t="s">
        <v>20</v>
      </c>
      <c r="Y6" s="69"/>
      <c r="Z6" s="68" t="s">
        <v>21</v>
      </c>
      <c r="AA6" s="72"/>
      <c r="AB6" s="65" t="s">
        <v>18</v>
      </c>
      <c r="AC6" s="66"/>
      <c r="AD6" s="67" t="s">
        <v>19</v>
      </c>
      <c r="AE6" s="68" t="s">
        <v>20</v>
      </c>
      <c r="AF6" s="69"/>
      <c r="AG6" s="68" t="s">
        <v>21</v>
      </c>
      <c r="AH6" s="72"/>
    </row>
    <row r="7" spans="1:34" ht="16.5" customHeight="1" x14ac:dyDescent="0.15">
      <c r="A7" s="74" t="s">
        <v>236</v>
      </c>
      <c r="B7" s="75"/>
      <c r="C7" s="75"/>
      <c r="D7" s="76"/>
      <c r="E7" s="171" t="s">
        <v>237</v>
      </c>
      <c r="F7" s="172"/>
      <c r="G7" s="173" t="s">
        <v>33</v>
      </c>
      <c r="H7" s="174">
        <v>3400</v>
      </c>
      <c r="I7" s="81"/>
      <c r="J7" s="174"/>
      <c r="K7" s="81"/>
      <c r="L7" s="82">
        <v>800</v>
      </c>
      <c r="M7" s="83"/>
      <c r="N7" s="171" t="s">
        <v>238</v>
      </c>
      <c r="O7" s="172"/>
      <c r="P7" s="173" t="s">
        <v>239</v>
      </c>
      <c r="Q7" s="174">
        <v>1350</v>
      </c>
      <c r="R7" s="81"/>
      <c r="S7" s="174">
        <v>250</v>
      </c>
      <c r="T7" s="84"/>
      <c r="U7" s="171"/>
      <c r="V7" s="172"/>
      <c r="W7" s="173"/>
      <c r="X7" s="174"/>
      <c r="Y7" s="81"/>
      <c r="Z7" s="174"/>
      <c r="AA7" s="84"/>
      <c r="AB7" s="171" t="s">
        <v>240</v>
      </c>
      <c r="AC7" s="172"/>
      <c r="AD7" s="173" t="s">
        <v>241</v>
      </c>
      <c r="AE7" s="174">
        <v>1450</v>
      </c>
      <c r="AF7" s="81"/>
      <c r="AG7" s="174"/>
      <c r="AH7" s="84"/>
    </row>
    <row r="8" spans="1:34" ht="16.5" customHeight="1" x14ac:dyDescent="0.15">
      <c r="A8" s="93">
        <v>2305</v>
      </c>
      <c r="B8" s="110"/>
      <c r="C8" s="110"/>
      <c r="D8" s="111"/>
      <c r="E8" s="175" t="s">
        <v>242</v>
      </c>
      <c r="F8" s="176"/>
      <c r="G8" s="177" t="s">
        <v>31</v>
      </c>
      <c r="H8" s="178">
        <v>500</v>
      </c>
      <c r="I8" s="89"/>
      <c r="J8" s="178"/>
      <c r="K8" s="89"/>
      <c r="L8" s="90">
        <v>300</v>
      </c>
      <c r="M8" s="91"/>
      <c r="N8" s="175" t="s">
        <v>243</v>
      </c>
      <c r="O8" s="176"/>
      <c r="P8" s="177" t="s">
        <v>244</v>
      </c>
      <c r="Q8" s="178">
        <v>1150</v>
      </c>
      <c r="R8" s="89"/>
      <c r="S8" s="178">
        <v>200</v>
      </c>
      <c r="T8" s="92"/>
      <c r="U8" s="175"/>
      <c r="V8" s="176"/>
      <c r="W8" s="177"/>
      <c r="X8" s="178"/>
      <c r="Y8" s="89"/>
      <c r="Z8" s="178"/>
      <c r="AA8" s="92"/>
      <c r="AB8" s="175" t="s">
        <v>245</v>
      </c>
      <c r="AC8" s="176"/>
      <c r="AD8" s="177" t="s">
        <v>246</v>
      </c>
      <c r="AE8" s="178">
        <v>1950</v>
      </c>
      <c r="AF8" s="89"/>
      <c r="AG8" s="178"/>
      <c r="AH8" s="92"/>
    </row>
    <row r="9" spans="1:34" ht="16.5" customHeight="1" x14ac:dyDescent="0.15">
      <c r="A9" s="94" t="str">
        <f>IF(C9&lt;&gt;0,"ヨミ","")</f>
        <v/>
      </c>
      <c r="B9" s="95"/>
      <c r="C9" s="96">
        <f>M13</f>
        <v>0</v>
      </c>
      <c r="D9" s="97"/>
      <c r="E9" s="175"/>
      <c r="F9" s="176"/>
      <c r="G9" s="177"/>
      <c r="H9" s="178"/>
      <c r="I9" s="89"/>
      <c r="J9" s="178"/>
      <c r="K9" s="89"/>
      <c r="L9" s="90"/>
      <c r="M9" s="91"/>
      <c r="N9" s="175"/>
      <c r="O9" s="176"/>
      <c r="P9" s="177"/>
      <c r="Q9" s="178"/>
      <c r="R9" s="89"/>
      <c r="S9" s="178"/>
      <c r="T9" s="92"/>
      <c r="U9" s="175"/>
      <c r="V9" s="176"/>
      <c r="W9" s="177"/>
      <c r="X9" s="178"/>
      <c r="Y9" s="89"/>
      <c r="Z9" s="178"/>
      <c r="AA9" s="92"/>
      <c r="AB9" s="175" t="s">
        <v>247</v>
      </c>
      <c r="AC9" s="176"/>
      <c r="AD9" s="177" t="s">
        <v>248</v>
      </c>
      <c r="AE9" s="178">
        <v>2900</v>
      </c>
      <c r="AF9" s="89"/>
      <c r="AG9" s="178">
        <v>100</v>
      </c>
      <c r="AH9" s="92"/>
    </row>
    <row r="10" spans="1:34" ht="16.5" customHeight="1" x14ac:dyDescent="0.15">
      <c r="A10" s="94" t="str">
        <f>IF(C10&lt;&gt;0,"本紙","")</f>
        <v/>
      </c>
      <c r="B10" s="95"/>
      <c r="C10" s="96">
        <f>SUM(I13,R13,Y13,AF13)</f>
        <v>0</v>
      </c>
      <c r="D10" s="97"/>
      <c r="E10" s="175"/>
      <c r="F10" s="176"/>
      <c r="G10" s="177"/>
      <c r="H10" s="178"/>
      <c r="I10" s="89"/>
      <c r="J10" s="178"/>
      <c r="K10" s="89"/>
      <c r="L10" s="90"/>
      <c r="M10" s="91"/>
      <c r="N10" s="175"/>
      <c r="O10" s="176"/>
      <c r="P10" s="177"/>
      <c r="Q10" s="178"/>
      <c r="R10" s="89"/>
      <c r="S10" s="178"/>
      <c r="T10" s="92"/>
      <c r="U10" s="175"/>
      <c r="V10" s="176"/>
      <c r="W10" s="177"/>
      <c r="X10" s="178"/>
      <c r="Y10" s="89"/>
      <c r="Z10" s="178"/>
      <c r="AA10" s="92"/>
      <c r="AB10" s="175" t="s">
        <v>249</v>
      </c>
      <c r="AC10" s="176"/>
      <c r="AD10" s="177" t="s">
        <v>177</v>
      </c>
      <c r="AE10" s="178">
        <v>2650</v>
      </c>
      <c r="AF10" s="89"/>
      <c r="AG10" s="178"/>
      <c r="AH10" s="92"/>
    </row>
    <row r="11" spans="1:34" ht="16.5" customHeight="1" x14ac:dyDescent="0.15">
      <c r="A11" s="94" t="str">
        <f>IF(C11&lt;&gt;0,"日経","")</f>
        <v/>
      </c>
      <c r="B11" s="95"/>
      <c r="C11" s="96">
        <f>SUM(K13,T13,AA13,AH13)</f>
        <v>0</v>
      </c>
      <c r="D11" s="97"/>
      <c r="E11" s="175"/>
      <c r="F11" s="176"/>
      <c r="G11" s="177"/>
      <c r="H11" s="178"/>
      <c r="I11" s="89"/>
      <c r="J11" s="178"/>
      <c r="K11" s="89"/>
      <c r="L11" s="90"/>
      <c r="M11" s="91"/>
      <c r="N11" s="175"/>
      <c r="O11" s="176"/>
      <c r="P11" s="177"/>
      <c r="Q11" s="178"/>
      <c r="R11" s="89"/>
      <c r="S11" s="178"/>
      <c r="T11" s="92"/>
      <c r="U11" s="175"/>
      <c r="V11" s="176"/>
      <c r="W11" s="177"/>
      <c r="X11" s="178"/>
      <c r="Y11" s="89"/>
      <c r="Z11" s="178"/>
      <c r="AA11" s="92"/>
      <c r="AB11" s="175"/>
      <c r="AC11" s="176"/>
      <c r="AD11" s="177"/>
      <c r="AE11" s="178"/>
      <c r="AF11" s="89"/>
      <c r="AG11" s="178"/>
      <c r="AH11" s="92"/>
    </row>
    <row r="12" spans="1:34" ht="16.5" customHeight="1" x14ac:dyDescent="0.15">
      <c r="A12" s="94" t="str">
        <f>IF(C12&lt;&gt;0,"計）","")</f>
        <v/>
      </c>
      <c r="B12" s="95"/>
      <c r="C12" s="96">
        <f>IF(C10&gt;0,IF(C11+C9&gt;0,C10+C11+C9,0),0)</f>
        <v>0</v>
      </c>
      <c r="D12" s="97"/>
      <c r="E12" s="175"/>
      <c r="F12" s="176"/>
      <c r="G12" s="177"/>
      <c r="H12" s="178"/>
      <c r="I12" s="89"/>
      <c r="J12" s="178"/>
      <c r="K12" s="89"/>
      <c r="L12" s="90"/>
      <c r="M12" s="91"/>
      <c r="N12" s="175"/>
      <c r="O12" s="176"/>
      <c r="P12" s="177"/>
      <c r="Q12" s="178"/>
      <c r="R12" s="89"/>
      <c r="S12" s="178"/>
      <c r="T12" s="92"/>
      <c r="U12" s="175"/>
      <c r="V12" s="176"/>
      <c r="W12" s="177"/>
      <c r="X12" s="178"/>
      <c r="Y12" s="89"/>
      <c r="Z12" s="178"/>
      <c r="AA12" s="92"/>
      <c r="AB12" s="175"/>
      <c r="AC12" s="176"/>
      <c r="AD12" s="177"/>
      <c r="AE12" s="178"/>
      <c r="AF12" s="89"/>
      <c r="AG12" s="178"/>
      <c r="AH12" s="92"/>
    </row>
    <row r="13" spans="1:34" ht="16.5" customHeight="1" x14ac:dyDescent="0.15">
      <c r="A13" s="119">
        <f>SUM(H13,J13,Q13,S13,X13,Z13,AE13,AG13)</f>
        <v>15900</v>
      </c>
      <c r="B13" s="120"/>
      <c r="C13" s="120"/>
      <c r="D13" s="121"/>
      <c r="E13" s="179" t="s">
        <v>124</v>
      </c>
      <c r="F13" s="180"/>
      <c r="G13" s="181"/>
      <c r="H13" s="182">
        <f t="shared" ref="H13:M13" si="0">SUM(H7:H12)</f>
        <v>3900</v>
      </c>
      <c r="I13" s="126">
        <f t="shared" si="0"/>
        <v>0</v>
      </c>
      <c r="J13" s="182">
        <f t="shared" si="0"/>
        <v>0</v>
      </c>
      <c r="K13" s="127">
        <f t="shared" si="0"/>
        <v>0</v>
      </c>
      <c r="L13" s="128">
        <f t="shared" si="0"/>
        <v>1100</v>
      </c>
      <c r="M13" s="129">
        <f t="shared" si="0"/>
        <v>0</v>
      </c>
      <c r="N13" s="179" t="s">
        <v>124</v>
      </c>
      <c r="O13" s="180"/>
      <c r="P13" s="181"/>
      <c r="Q13" s="182">
        <f>SUM(Q7:Q12)</f>
        <v>2500</v>
      </c>
      <c r="R13" s="126">
        <f>SUM(R7:R12)</f>
        <v>0</v>
      </c>
      <c r="S13" s="195">
        <f>SUM(S7:S12)</f>
        <v>450</v>
      </c>
      <c r="T13" s="196">
        <f>SUM(T7:T12)</f>
        <v>0</v>
      </c>
      <c r="U13" s="179" t="s">
        <v>124</v>
      </c>
      <c r="V13" s="180"/>
      <c r="W13" s="181"/>
      <c r="X13" s="182">
        <f>SUM(X7:X12)</f>
        <v>0</v>
      </c>
      <c r="Y13" s="126">
        <f>SUM(Y7:Y12)</f>
        <v>0</v>
      </c>
      <c r="Z13" s="195">
        <f>SUM(Z7:Z12)</f>
        <v>0</v>
      </c>
      <c r="AA13" s="196">
        <f>SUM(AA7:AA12)</f>
        <v>0</v>
      </c>
      <c r="AB13" s="179" t="s">
        <v>124</v>
      </c>
      <c r="AC13" s="180"/>
      <c r="AD13" s="181"/>
      <c r="AE13" s="182">
        <f>SUM(AE7:AE12)</f>
        <v>8950</v>
      </c>
      <c r="AF13" s="126">
        <f>SUM(AF7:AF12)</f>
        <v>0</v>
      </c>
      <c r="AG13" s="195">
        <f>SUM(AG7:AG12)</f>
        <v>100</v>
      </c>
      <c r="AH13" s="196">
        <f>SUM(AH7:AH12)</f>
        <v>0</v>
      </c>
    </row>
    <row r="14" spans="1:34" ht="16.5" customHeight="1" x14ac:dyDescent="0.15">
      <c r="A14" s="74" t="s">
        <v>250</v>
      </c>
      <c r="B14" s="75"/>
      <c r="C14" s="75"/>
      <c r="D14" s="76"/>
      <c r="E14" s="184" t="s">
        <v>251</v>
      </c>
      <c r="F14" s="185"/>
      <c r="G14" s="186" t="s">
        <v>175</v>
      </c>
      <c r="H14" s="187">
        <v>2850</v>
      </c>
      <c r="I14" s="106"/>
      <c r="J14" s="187"/>
      <c r="K14" s="106"/>
      <c r="L14" s="107">
        <v>600</v>
      </c>
      <c r="M14" s="108"/>
      <c r="N14" s="184" t="s">
        <v>251</v>
      </c>
      <c r="O14" s="185"/>
      <c r="P14" s="186" t="s">
        <v>135</v>
      </c>
      <c r="Q14" s="187">
        <v>950</v>
      </c>
      <c r="R14" s="106"/>
      <c r="S14" s="187">
        <v>100</v>
      </c>
      <c r="T14" s="109"/>
      <c r="U14" s="184"/>
      <c r="V14" s="185"/>
      <c r="W14" s="186"/>
      <c r="X14" s="187"/>
      <c r="Y14" s="106"/>
      <c r="Z14" s="187"/>
      <c r="AA14" s="109"/>
      <c r="AB14" s="184" t="s">
        <v>252</v>
      </c>
      <c r="AC14" s="185"/>
      <c r="AD14" s="186" t="s">
        <v>189</v>
      </c>
      <c r="AE14" s="187">
        <v>4100</v>
      </c>
      <c r="AF14" s="106"/>
      <c r="AG14" s="187">
        <v>250</v>
      </c>
      <c r="AH14" s="109"/>
    </row>
    <row r="15" spans="1:34" ht="16.5" customHeight="1" x14ac:dyDescent="0.15">
      <c r="A15" s="93">
        <v>2315</v>
      </c>
      <c r="B15" s="110"/>
      <c r="C15" s="110"/>
      <c r="D15" s="111"/>
      <c r="E15" s="175"/>
      <c r="F15" s="176"/>
      <c r="G15" s="177"/>
      <c r="H15" s="178"/>
      <c r="I15" s="89"/>
      <c r="J15" s="178"/>
      <c r="K15" s="89"/>
      <c r="L15" s="90"/>
      <c r="M15" s="91"/>
      <c r="N15" s="175"/>
      <c r="O15" s="176"/>
      <c r="P15" s="177"/>
      <c r="Q15" s="178"/>
      <c r="R15" s="89"/>
      <c r="S15" s="178"/>
      <c r="T15" s="92"/>
      <c r="U15" s="175"/>
      <c r="V15" s="176"/>
      <c r="W15" s="177"/>
      <c r="X15" s="178"/>
      <c r="Y15" s="89"/>
      <c r="Z15" s="178"/>
      <c r="AA15" s="92"/>
      <c r="AB15" s="175"/>
      <c r="AC15" s="176"/>
      <c r="AD15" s="177"/>
      <c r="AE15" s="178"/>
      <c r="AF15" s="89"/>
      <c r="AG15" s="178"/>
      <c r="AH15" s="92"/>
    </row>
    <row r="16" spans="1:34" ht="16.5" customHeight="1" x14ac:dyDescent="0.15">
      <c r="A16" s="94" t="str">
        <f>IF(C16&lt;&gt;0,"本紙","")</f>
        <v/>
      </c>
      <c r="B16" s="95"/>
      <c r="C16" s="96">
        <f>SUM(I19,R19,Y19,AF19)</f>
        <v>0</v>
      </c>
      <c r="D16" s="97"/>
      <c r="E16" s="175"/>
      <c r="F16" s="176"/>
      <c r="G16" s="177"/>
      <c r="H16" s="178"/>
      <c r="I16" s="89"/>
      <c r="J16" s="178"/>
      <c r="K16" s="89"/>
      <c r="L16" s="90"/>
      <c r="M16" s="91"/>
      <c r="N16" s="175"/>
      <c r="O16" s="176"/>
      <c r="P16" s="177"/>
      <c r="Q16" s="178"/>
      <c r="R16" s="89"/>
      <c r="S16" s="178"/>
      <c r="T16" s="92"/>
      <c r="U16" s="175"/>
      <c r="V16" s="176"/>
      <c r="W16" s="177"/>
      <c r="X16" s="178"/>
      <c r="Y16" s="89"/>
      <c r="Z16" s="178"/>
      <c r="AA16" s="92"/>
      <c r="AB16" s="175"/>
      <c r="AC16" s="176"/>
      <c r="AD16" s="177"/>
      <c r="AE16" s="178"/>
      <c r="AF16" s="89"/>
      <c r="AG16" s="178"/>
      <c r="AH16" s="92"/>
    </row>
    <row r="17" spans="1:34" ht="16.5" customHeight="1" x14ac:dyDescent="0.15">
      <c r="A17" s="94" t="str">
        <f>IF(C17&lt;&gt;0,"日経","")</f>
        <v/>
      </c>
      <c r="B17" s="95"/>
      <c r="C17" s="96">
        <f>SUM(K19,T19,AA19,AH19)</f>
        <v>0</v>
      </c>
      <c r="D17" s="97"/>
      <c r="E17" s="175"/>
      <c r="F17" s="176"/>
      <c r="G17" s="177"/>
      <c r="H17" s="178"/>
      <c r="I17" s="89"/>
      <c r="J17" s="178"/>
      <c r="K17" s="89"/>
      <c r="L17" s="90"/>
      <c r="M17" s="91"/>
      <c r="N17" s="175"/>
      <c r="O17" s="176"/>
      <c r="P17" s="177"/>
      <c r="Q17" s="178"/>
      <c r="R17" s="89"/>
      <c r="S17" s="178"/>
      <c r="T17" s="92"/>
      <c r="U17" s="175"/>
      <c r="V17" s="176"/>
      <c r="W17" s="177"/>
      <c r="X17" s="178"/>
      <c r="Y17" s="89"/>
      <c r="Z17" s="178"/>
      <c r="AA17" s="92"/>
      <c r="AB17" s="175"/>
      <c r="AC17" s="176"/>
      <c r="AD17" s="177"/>
      <c r="AE17" s="178"/>
      <c r="AF17" s="89"/>
      <c r="AG17" s="178"/>
      <c r="AH17" s="92"/>
    </row>
    <row r="18" spans="1:34" ht="16.5" customHeight="1" x14ac:dyDescent="0.15">
      <c r="A18" s="94" t="str">
        <f>IF(C18&lt;&gt;0,"計）","")</f>
        <v/>
      </c>
      <c r="B18" s="95"/>
      <c r="C18" s="96">
        <f>IF(C16&gt;0,IF(C17&gt;0,C16+C17,0),0)</f>
        <v>0</v>
      </c>
      <c r="D18" s="97"/>
      <c r="E18" s="175"/>
      <c r="F18" s="176"/>
      <c r="G18" s="177"/>
      <c r="H18" s="178"/>
      <c r="I18" s="89"/>
      <c r="J18" s="178"/>
      <c r="K18" s="89"/>
      <c r="L18" s="90"/>
      <c r="M18" s="91"/>
      <c r="N18" s="175"/>
      <c r="O18" s="176"/>
      <c r="P18" s="177"/>
      <c r="Q18" s="178"/>
      <c r="R18" s="89"/>
      <c r="S18" s="178"/>
      <c r="T18" s="92"/>
      <c r="U18" s="175"/>
      <c r="V18" s="176"/>
      <c r="W18" s="177"/>
      <c r="X18" s="178"/>
      <c r="Y18" s="89"/>
      <c r="Z18" s="178"/>
      <c r="AA18" s="92"/>
      <c r="AB18" s="175"/>
      <c r="AC18" s="176"/>
      <c r="AD18" s="177"/>
      <c r="AE18" s="178"/>
      <c r="AF18" s="89"/>
      <c r="AG18" s="178"/>
      <c r="AH18" s="92"/>
    </row>
    <row r="19" spans="1:34" ht="16.5" customHeight="1" x14ac:dyDescent="0.15">
      <c r="A19" s="119">
        <f>SUM(H19,J19,Q19,S19,X19,Z19,AE19,AG19)</f>
        <v>8250</v>
      </c>
      <c r="B19" s="120"/>
      <c r="C19" s="120"/>
      <c r="D19" s="121"/>
      <c r="E19" s="179" t="s">
        <v>124</v>
      </c>
      <c r="F19" s="180"/>
      <c r="G19" s="181"/>
      <c r="H19" s="182">
        <f t="shared" ref="H19:M19" si="1">SUM(H14:H18)</f>
        <v>2850</v>
      </c>
      <c r="I19" s="126">
        <f t="shared" si="1"/>
        <v>0</v>
      </c>
      <c r="J19" s="182">
        <f t="shared" si="1"/>
        <v>0</v>
      </c>
      <c r="K19" s="127">
        <f t="shared" si="1"/>
        <v>0</v>
      </c>
      <c r="L19" s="128">
        <f t="shared" si="1"/>
        <v>600</v>
      </c>
      <c r="M19" s="129">
        <f t="shared" si="1"/>
        <v>0</v>
      </c>
      <c r="N19" s="179" t="s">
        <v>124</v>
      </c>
      <c r="O19" s="180"/>
      <c r="P19" s="181"/>
      <c r="Q19" s="182">
        <f>SUM(Q14:Q18)</f>
        <v>950</v>
      </c>
      <c r="R19" s="126">
        <f>SUM(R14:R18)</f>
        <v>0</v>
      </c>
      <c r="S19" s="195">
        <f>SUM(S14:S18)</f>
        <v>100</v>
      </c>
      <c r="T19" s="196">
        <f>SUM(T14:T18)</f>
        <v>0</v>
      </c>
      <c r="U19" s="179" t="s">
        <v>124</v>
      </c>
      <c r="V19" s="180"/>
      <c r="W19" s="181"/>
      <c r="X19" s="182">
        <f>SUM(X14:X18)</f>
        <v>0</v>
      </c>
      <c r="Y19" s="126">
        <f>SUM(Y14:Y18)</f>
        <v>0</v>
      </c>
      <c r="Z19" s="195">
        <f>SUM(Z14:Z18)</f>
        <v>0</v>
      </c>
      <c r="AA19" s="196">
        <f>SUM(AA14:AA18)</f>
        <v>0</v>
      </c>
      <c r="AB19" s="179" t="s">
        <v>124</v>
      </c>
      <c r="AC19" s="180"/>
      <c r="AD19" s="181"/>
      <c r="AE19" s="182">
        <f>SUM(AE14:AE18)</f>
        <v>4100</v>
      </c>
      <c r="AF19" s="126">
        <f>SUM(AF14:AF18)</f>
        <v>0</v>
      </c>
      <c r="AG19" s="195">
        <f>SUM(AG14:AG18)</f>
        <v>250</v>
      </c>
      <c r="AH19" s="196">
        <f>SUM(AH14:AH18)</f>
        <v>0</v>
      </c>
    </row>
    <row r="20" spans="1:34" ht="16.5" customHeight="1" x14ac:dyDescent="0.15">
      <c r="A20" s="74" t="s">
        <v>253</v>
      </c>
      <c r="B20" s="75"/>
      <c r="C20" s="75"/>
      <c r="D20" s="76"/>
      <c r="E20" s="184" t="s">
        <v>254</v>
      </c>
      <c r="F20" s="185"/>
      <c r="G20" s="186" t="s">
        <v>196</v>
      </c>
      <c r="H20" s="187">
        <v>3400</v>
      </c>
      <c r="I20" s="106"/>
      <c r="J20" s="187"/>
      <c r="K20" s="106"/>
      <c r="L20" s="107">
        <v>750</v>
      </c>
      <c r="M20" s="197"/>
      <c r="N20" s="184" t="s">
        <v>255</v>
      </c>
      <c r="O20" s="185"/>
      <c r="P20" s="186" t="s">
        <v>138</v>
      </c>
      <c r="Q20" s="187">
        <v>2450</v>
      </c>
      <c r="R20" s="106"/>
      <c r="S20" s="187">
        <v>350</v>
      </c>
      <c r="T20" s="109"/>
      <c r="U20" s="184" t="s">
        <v>256</v>
      </c>
      <c r="V20" s="185"/>
      <c r="W20" s="186" t="s">
        <v>177</v>
      </c>
      <c r="X20" s="187">
        <v>150</v>
      </c>
      <c r="Y20" s="106"/>
      <c r="Z20" s="187"/>
      <c r="AA20" s="109"/>
      <c r="AB20" s="184" t="s">
        <v>257</v>
      </c>
      <c r="AC20" s="185"/>
      <c r="AD20" s="186" t="s">
        <v>29</v>
      </c>
      <c r="AE20" s="187">
        <v>5550</v>
      </c>
      <c r="AF20" s="106"/>
      <c r="AG20" s="187"/>
      <c r="AH20" s="109"/>
    </row>
    <row r="21" spans="1:34" ht="16.5" customHeight="1" x14ac:dyDescent="0.15">
      <c r="A21" s="93">
        <v>2316</v>
      </c>
      <c r="B21" s="110"/>
      <c r="C21" s="110"/>
      <c r="D21" s="111"/>
      <c r="E21" s="175" t="s">
        <v>258</v>
      </c>
      <c r="F21" s="176"/>
      <c r="G21" s="177" t="s">
        <v>193</v>
      </c>
      <c r="H21" s="178">
        <v>1150</v>
      </c>
      <c r="I21" s="89"/>
      <c r="J21" s="178"/>
      <c r="K21" s="89"/>
      <c r="L21" s="107">
        <v>500</v>
      </c>
      <c r="M21" s="108"/>
      <c r="N21" s="175"/>
      <c r="O21" s="176"/>
      <c r="P21" s="177"/>
      <c r="Q21" s="178"/>
      <c r="R21" s="89"/>
      <c r="S21" s="178"/>
      <c r="T21" s="92"/>
      <c r="U21" s="175"/>
      <c r="V21" s="176"/>
      <c r="W21" s="177"/>
      <c r="X21" s="178"/>
      <c r="Y21" s="89"/>
      <c r="Z21" s="178"/>
      <c r="AA21" s="92"/>
      <c r="AB21" s="175" t="s">
        <v>259</v>
      </c>
      <c r="AC21" s="176"/>
      <c r="AD21" s="177" t="s">
        <v>260</v>
      </c>
      <c r="AE21" s="178">
        <v>3350</v>
      </c>
      <c r="AF21" s="89"/>
      <c r="AG21" s="178">
        <v>100</v>
      </c>
      <c r="AH21" s="92"/>
    </row>
    <row r="22" spans="1:34" ht="16.5" customHeight="1" x14ac:dyDescent="0.15">
      <c r="A22" s="94" t="str">
        <f>IF(C22&lt;&gt;0,"本紙","")</f>
        <v/>
      </c>
      <c r="B22" s="95"/>
      <c r="C22" s="96">
        <f>SUM(I25,R25,Y25,AF25)</f>
        <v>0</v>
      </c>
      <c r="D22" s="97"/>
      <c r="E22" s="175"/>
      <c r="F22" s="176"/>
      <c r="G22" s="177"/>
      <c r="H22" s="178"/>
      <c r="I22" s="89"/>
      <c r="J22" s="178"/>
      <c r="K22" s="89"/>
      <c r="L22" s="90"/>
      <c r="M22" s="91"/>
      <c r="N22" s="175"/>
      <c r="O22" s="176"/>
      <c r="P22" s="177"/>
      <c r="Q22" s="178"/>
      <c r="R22" s="89"/>
      <c r="S22" s="178"/>
      <c r="T22" s="92"/>
      <c r="U22" s="175"/>
      <c r="V22" s="176"/>
      <c r="W22" s="177"/>
      <c r="X22" s="178"/>
      <c r="Y22" s="89"/>
      <c r="Z22" s="178"/>
      <c r="AA22" s="92"/>
      <c r="AB22" s="175"/>
      <c r="AC22" s="176"/>
      <c r="AD22" s="177"/>
      <c r="AE22" s="178"/>
      <c r="AF22" s="89"/>
      <c r="AG22" s="178"/>
      <c r="AH22" s="92"/>
    </row>
    <row r="23" spans="1:34" ht="16.5" customHeight="1" x14ac:dyDescent="0.15">
      <c r="A23" s="94" t="str">
        <f>IF(C23&lt;&gt;0,"日経","")</f>
        <v/>
      </c>
      <c r="B23" s="95"/>
      <c r="C23" s="96">
        <f>SUM(K25,T25,AA25,AH25)</f>
        <v>0</v>
      </c>
      <c r="D23" s="97"/>
      <c r="E23" s="175"/>
      <c r="F23" s="176"/>
      <c r="G23" s="177"/>
      <c r="H23" s="178"/>
      <c r="I23" s="89"/>
      <c r="J23" s="178"/>
      <c r="K23" s="89"/>
      <c r="L23" s="90"/>
      <c r="M23" s="91"/>
      <c r="N23" s="175"/>
      <c r="O23" s="176"/>
      <c r="P23" s="177"/>
      <c r="Q23" s="178"/>
      <c r="R23" s="89"/>
      <c r="S23" s="178"/>
      <c r="T23" s="92"/>
      <c r="U23" s="175"/>
      <c r="V23" s="176"/>
      <c r="W23" s="177"/>
      <c r="X23" s="178"/>
      <c r="Y23" s="89"/>
      <c r="Z23" s="178"/>
      <c r="AA23" s="92"/>
      <c r="AB23" s="175"/>
      <c r="AC23" s="176"/>
      <c r="AD23" s="177"/>
      <c r="AE23" s="178"/>
      <c r="AF23" s="89"/>
      <c r="AG23" s="178"/>
      <c r="AH23" s="92"/>
    </row>
    <row r="24" spans="1:34" ht="16.5" customHeight="1" x14ac:dyDescent="0.15">
      <c r="A24" s="94" t="str">
        <f>IF(C24&lt;&gt;0,"計）","")</f>
        <v/>
      </c>
      <c r="B24" s="95"/>
      <c r="C24" s="96">
        <f>IF(C22&gt;0,IF(C23&gt;0,C22+C23,0),0)</f>
        <v>0</v>
      </c>
      <c r="D24" s="97"/>
      <c r="E24" s="175"/>
      <c r="F24" s="176"/>
      <c r="G24" s="177"/>
      <c r="H24" s="178"/>
      <c r="I24" s="89"/>
      <c r="J24" s="178"/>
      <c r="K24" s="89"/>
      <c r="L24" s="90"/>
      <c r="M24" s="91"/>
      <c r="N24" s="175"/>
      <c r="O24" s="176"/>
      <c r="P24" s="177"/>
      <c r="Q24" s="178"/>
      <c r="R24" s="89"/>
      <c r="S24" s="178"/>
      <c r="T24" s="92"/>
      <c r="U24" s="175"/>
      <c r="V24" s="176"/>
      <c r="W24" s="177"/>
      <c r="X24" s="178"/>
      <c r="Y24" s="89"/>
      <c r="Z24" s="178"/>
      <c r="AA24" s="92"/>
      <c r="AB24" s="175"/>
      <c r="AC24" s="176"/>
      <c r="AD24" s="177"/>
      <c r="AE24" s="178"/>
      <c r="AF24" s="89"/>
      <c r="AG24" s="178"/>
      <c r="AH24" s="92"/>
    </row>
    <row r="25" spans="1:34" ht="16.5" customHeight="1" x14ac:dyDescent="0.15">
      <c r="A25" s="119">
        <f>SUM(H25,J25,Q25,S25,X25,Z25,AE25,AG25)</f>
        <v>16500</v>
      </c>
      <c r="B25" s="120"/>
      <c r="C25" s="120"/>
      <c r="D25" s="121"/>
      <c r="E25" s="179" t="s">
        <v>124</v>
      </c>
      <c r="F25" s="180"/>
      <c r="G25" s="181"/>
      <c r="H25" s="182">
        <f t="shared" ref="H25:M25" si="2">SUM(H20:H24)</f>
        <v>4550</v>
      </c>
      <c r="I25" s="126">
        <f t="shared" si="2"/>
        <v>0</v>
      </c>
      <c r="J25" s="182">
        <f t="shared" si="2"/>
        <v>0</v>
      </c>
      <c r="K25" s="127">
        <f t="shared" si="2"/>
        <v>0</v>
      </c>
      <c r="L25" s="128">
        <f t="shared" si="2"/>
        <v>1250</v>
      </c>
      <c r="M25" s="129">
        <f t="shared" si="2"/>
        <v>0</v>
      </c>
      <c r="N25" s="179" t="s">
        <v>124</v>
      </c>
      <c r="O25" s="180"/>
      <c r="P25" s="181"/>
      <c r="Q25" s="182">
        <f>SUM(Q20:Q24)</f>
        <v>2450</v>
      </c>
      <c r="R25" s="126">
        <f>SUM(R20:R24)</f>
        <v>0</v>
      </c>
      <c r="S25" s="195">
        <f>SUM(S20:S24)</f>
        <v>350</v>
      </c>
      <c r="T25" s="196">
        <f>SUM(T20:T24)</f>
        <v>0</v>
      </c>
      <c r="U25" s="179" t="s">
        <v>124</v>
      </c>
      <c r="V25" s="180"/>
      <c r="W25" s="181"/>
      <c r="X25" s="182">
        <f>SUM(X20:X24)</f>
        <v>150</v>
      </c>
      <c r="Y25" s="126">
        <f>SUM(Y20:Y24)</f>
        <v>0</v>
      </c>
      <c r="Z25" s="195">
        <f>SUM(Z20:Z24)</f>
        <v>0</v>
      </c>
      <c r="AA25" s="196">
        <f>SUM(AA20:AA24)</f>
        <v>0</v>
      </c>
      <c r="AB25" s="179" t="s">
        <v>124</v>
      </c>
      <c r="AC25" s="180"/>
      <c r="AD25" s="181"/>
      <c r="AE25" s="182">
        <f>SUM(AE20:AE24)</f>
        <v>8900</v>
      </c>
      <c r="AF25" s="126">
        <f>SUM(AF20:AF24)</f>
        <v>0</v>
      </c>
      <c r="AG25" s="195">
        <f>SUM(AG20:AG24)</f>
        <v>100</v>
      </c>
      <c r="AH25" s="196">
        <f>SUM(AH20:AH24)</f>
        <v>0</v>
      </c>
    </row>
    <row r="26" spans="1:34" ht="16.5" customHeight="1" x14ac:dyDescent="0.15">
      <c r="A26" s="74" t="s">
        <v>261</v>
      </c>
      <c r="B26" s="75"/>
      <c r="C26" s="75"/>
      <c r="D26" s="76"/>
      <c r="E26" s="184" t="s">
        <v>262</v>
      </c>
      <c r="F26" s="185"/>
      <c r="G26" s="186" t="s">
        <v>260</v>
      </c>
      <c r="H26" s="187">
        <v>350</v>
      </c>
      <c r="I26" s="106"/>
      <c r="J26" s="187"/>
      <c r="K26" s="106"/>
      <c r="L26" s="107">
        <v>350</v>
      </c>
      <c r="M26" s="108"/>
      <c r="N26" s="184"/>
      <c r="O26" s="185"/>
      <c r="P26" s="186"/>
      <c r="Q26" s="187"/>
      <c r="R26" s="106"/>
      <c r="S26" s="187"/>
      <c r="T26" s="109"/>
      <c r="U26" s="184"/>
      <c r="V26" s="185"/>
      <c r="W26" s="186"/>
      <c r="X26" s="187"/>
      <c r="Y26" s="106"/>
      <c r="Z26" s="187"/>
      <c r="AA26" s="109"/>
      <c r="AB26" s="184" t="s">
        <v>263</v>
      </c>
      <c r="AC26" s="185"/>
      <c r="AD26" s="186" t="s">
        <v>264</v>
      </c>
      <c r="AE26" s="187">
        <v>550</v>
      </c>
      <c r="AF26" s="106"/>
      <c r="AG26" s="187">
        <v>50</v>
      </c>
      <c r="AH26" s="109"/>
    </row>
    <row r="27" spans="1:34" ht="16.5" customHeight="1" x14ac:dyDescent="0.15">
      <c r="A27" s="93">
        <v>2317</v>
      </c>
      <c r="B27" s="110"/>
      <c r="C27" s="110"/>
      <c r="D27" s="111"/>
      <c r="E27" s="175"/>
      <c r="F27" s="176"/>
      <c r="G27" s="177"/>
      <c r="H27" s="178"/>
      <c r="I27" s="89"/>
      <c r="J27" s="178"/>
      <c r="K27" s="89"/>
      <c r="L27" s="90"/>
      <c r="M27" s="91"/>
      <c r="N27" s="175"/>
      <c r="O27" s="176"/>
      <c r="P27" s="177"/>
      <c r="Q27" s="178"/>
      <c r="R27" s="89"/>
      <c r="S27" s="178"/>
      <c r="T27" s="92"/>
      <c r="U27" s="175"/>
      <c r="V27" s="176"/>
      <c r="W27" s="177"/>
      <c r="X27" s="178"/>
      <c r="Y27" s="89"/>
      <c r="Z27" s="178"/>
      <c r="AA27" s="92"/>
      <c r="AB27" s="175" t="s">
        <v>265</v>
      </c>
      <c r="AC27" s="176"/>
      <c r="AD27" s="177" t="s">
        <v>266</v>
      </c>
      <c r="AE27" s="178">
        <v>500</v>
      </c>
      <c r="AF27" s="89"/>
      <c r="AG27" s="178"/>
      <c r="AH27" s="92"/>
    </row>
    <row r="28" spans="1:34" ht="16.5" customHeight="1" x14ac:dyDescent="0.15">
      <c r="A28" s="198"/>
      <c r="B28" s="199"/>
      <c r="C28" s="199"/>
      <c r="D28" s="200"/>
      <c r="E28" s="175"/>
      <c r="F28" s="176"/>
      <c r="G28" s="177"/>
      <c r="H28" s="178"/>
      <c r="I28" s="89"/>
      <c r="J28" s="178"/>
      <c r="K28" s="89"/>
      <c r="L28" s="90"/>
      <c r="M28" s="101"/>
      <c r="N28" s="175"/>
      <c r="O28" s="176"/>
      <c r="P28" s="177"/>
      <c r="Q28" s="178"/>
      <c r="R28" s="89"/>
      <c r="S28" s="178"/>
      <c r="T28" s="92"/>
      <c r="U28" s="175"/>
      <c r="V28" s="176"/>
      <c r="W28" s="177"/>
      <c r="X28" s="178"/>
      <c r="Y28" s="89"/>
      <c r="Z28" s="178"/>
      <c r="AA28" s="92"/>
      <c r="AB28" s="175" t="s">
        <v>267</v>
      </c>
      <c r="AC28" s="176"/>
      <c r="AD28" s="177" t="s">
        <v>268</v>
      </c>
      <c r="AE28" s="178">
        <v>1300</v>
      </c>
      <c r="AF28" s="89"/>
      <c r="AG28" s="178">
        <v>50</v>
      </c>
      <c r="AH28" s="92"/>
    </row>
    <row r="29" spans="1:34" ht="16.5" customHeight="1" x14ac:dyDescent="0.15">
      <c r="A29" s="94" t="str">
        <f>IF(C29&lt;&gt;0,"本紙","")</f>
        <v/>
      </c>
      <c r="B29" s="95"/>
      <c r="C29" s="96">
        <f>SUM(I32,R32,Y32,AF32)</f>
        <v>0</v>
      </c>
      <c r="D29" s="97"/>
      <c r="E29" s="175"/>
      <c r="F29" s="176"/>
      <c r="G29" s="177"/>
      <c r="H29" s="178"/>
      <c r="I29" s="89"/>
      <c r="J29" s="178"/>
      <c r="K29" s="89"/>
      <c r="L29" s="107"/>
      <c r="M29" s="108"/>
      <c r="N29" s="175"/>
      <c r="O29" s="176"/>
      <c r="P29" s="177"/>
      <c r="Q29" s="178"/>
      <c r="R29" s="89"/>
      <c r="S29" s="178"/>
      <c r="T29" s="92"/>
      <c r="U29" s="175"/>
      <c r="V29" s="176"/>
      <c r="W29" s="177"/>
      <c r="X29" s="178"/>
      <c r="Y29" s="89"/>
      <c r="Z29" s="178"/>
      <c r="AA29" s="92"/>
      <c r="AB29" s="175" t="s">
        <v>269</v>
      </c>
      <c r="AC29" s="176"/>
      <c r="AD29" s="177" t="s">
        <v>270</v>
      </c>
      <c r="AE29" s="178">
        <v>750</v>
      </c>
      <c r="AF29" s="89"/>
      <c r="AG29" s="178">
        <v>50</v>
      </c>
      <c r="AH29" s="92"/>
    </row>
    <row r="30" spans="1:34" ht="16.5" customHeight="1" x14ac:dyDescent="0.15">
      <c r="A30" s="94" t="str">
        <f>IF(C30&lt;&gt;0,"日経","")</f>
        <v/>
      </c>
      <c r="B30" s="95"/>
      <c r="C30" s="96">
        <f>SUM(K32,T32,AA32,AH32)</f>
        <v>0</v>
      </c>
      <c r="D30" s="97"/>
      <c r="E30" s="175"/>
      <c r="F30" s="176"/>
      <c r="G30" s="177"/>
      <c r="H30" s="178"/>
      <c r="I30" s="89"/>
      <c r="J30" s="178"/>
      <c r="K30" s="89"/>
      <c r="L30" s="90"/>
      <c r="M30" s="91"/>
      <c r="N30" s="175"/>
      <c r="O30" s="176"/>
      <c r="P30" s="177"/>
      <c r="Q30" s="178"/>
      <c r="R30" s="89"/>
      <c r="S30" s="178"/>
      <c r="T30" s="92"/>
      <c r="U30" s="175"/>
      <c r="V30" s="176"/>
      <c r="W30" s="177"/>
      <c r="X30" s="178"/>
      <c r="Y30" s="89"/>
      <c r="Z30" s="178"/>
      <c r="AA30" s="92"/>
      <c r="AB30" s="175"/>
      <c r="AC30" s="176"/>
      <c r="AD30" s="177"/>
      <c r="AE30" s="178"/>
      <c r="AF30" s="89"/>
      <c r="AG30" s="178"/>
      <c r="AH30" s="92"/>
    </row>
    <row r="31" spans="1:34" ht="16.5" customHeight="1" x14ac:dyDescent="0.15">
      <c r="A31" s="94" t="str">
        <f>IF(C31&lt;&gt;0,"計）","")</f>
        <v/>
      </c>
      <c r="B31" s="95"/>
      <c r="C31" s="96">
        <f>IF(C29&gt;0,IF(C30&gt;0,C29+C30,0),0)</f>
        <v>0</v>
      </c>
      <c r="D31" s="97"/>
      <c r="E31" s="175"/>
      <c r="F31" s="176"/>
      <c r="G31" s="177"/>
      <c r="H31" s="178"/>
      <c r="I31" s="89"/>
      <c r="J31" s="178"/>
      <c r="K31" s="89"/>
      <c r="L31" s="90"/>
      <c r="M31" s="91"/>
      <c r="N31" s="175"/>
      <c r="O31" s="176"/>
      <c r="P31" s="177"/>
      <c r="Q31" s="178"/>
      <c r="R31" s="89"/>
      <c r="S31" s="178"/>
      <c r="T31" s="92"/>
      <c r="U31" s="175"/>
      <c r="V31" s="176"/>
      <c r="W31" s="177"/>
      <c r="X31" s="178"/>
      <c r="Y31" s="89"/>
      <c r="Z31" s="178"/>
      <c r="AA31" s="92"/>
      <c r="AB31" s="175"/>
      <c r="AC31" s="176"/>
      <c r="AD31" s="177"/>
      <c r="AE31" s="178"/>
      <c r="AF31" s="89"/>
      <c r="AG31" s="178"/>
      <c r="AH31" s="92"/>
    </row>
    <row r="32" spans="1:34" ht="16.5" customHeight="1" x14ac:dyDescent="0.15">
      <c r="A32" s="119">
        <f>SUM(H32,J32,Q32,S32,X32,Z32,AE32,AG32)</f>
        <v>3600</v>
      </c>
      <c r="B32" s="120"/>
      <c r="C32" s="120"/>
      <c r="D32" s="121"/>
      <c r="E32" s="179" t="s">
        <v>124</v>
      </c>
      <c r="F32" s="180"/>
      <c r="G32" s="181"/>
      <c r="H32" s="182">
        <f t="shared" ref="H32:M32" si="3">SUM(H26:H31)</f>
        <v>350</v>
      </c>
      <c r="I32" s="126">
        <f t="shared" si="3"/>
        <v>0</v>
      </c>
      <c r="J32" s="182">
        <f t="shared" si="3"/>
        <v>0</v>
      </c>
      <c r="K32" s="127">
        <f t="shared" si="3"/>
        <v>0</v>
      </c>
      <c r="L32" s="128">
        <f t="shared" si="3"/>
        <v>350</v>
      </c>
      <c r="M32" s="129">
        <f t="shared" si="3"/>
        <v>0</v>
      </c>
      <c r="N32" s="179" t="s">
        <v>124</v>
      </c>
      <c r="O32" s="180"/>
      <c r="P32" s="181"/>
      <c r="Q32" s="182">
        <f>SUM(Q26:Q31)</f>
        <v>0</v>
      </c>
      <c r="R32" s="126">
        <f>SUM(R26:R31)</f>
        <v>0</v>
      </c>
      <c r="S32" s="195">
        <f>SUM(S26:S31)</f>
        <v>0</v>
      </c>
      <c r="T32" s="196">
        <f>SUM(T26:T31)</f>
        <v>0</v>
      </c>
      <c r="U32" s="179" t="s">
        <v>124</v>
      </c>
      <c r="V32" s="180"/>
      <c r="W32" s="181"/>
      <c r="X32" s="182">
        <f>SUM(X26:X31)</f>
        <v>0</v>
      </c>
      <c r="Y32" s="126">
        <f>SUM(Y26:Y31)</f>
        <v>0</v>
      </c>
      <c r="Z32" s="195">
        <f>SUM(Z26:Z31)</f>
        <v>0</v>
      </c>
      <c r="AA32" s="196">
        <f>SUM(AA26:AA31)</f>
        <v>0</v>
      </c>
      <c r="AB32" s="179" t="s">
        <v>124</v>
      </c>
      <c r="AC32" s="180"/>
      <c r="AD32" s="181"/>
      <c r="AE32" s="182">
        <f>SUM(AE26:AE31)</f>
        <v>3100</v>
      </c>
      <c r="AF32" s="126">
        <f>SUM(AF26:AF31)</f>
        <v>0</v>
      </c>
      <c r="AG32" s="195">
        <f>SUM(AG26:AG31)</f>
        <v>150</v>
      </c>
      <c r="AH32" s="196">
        <f>SUM(AH26:AH31)</f>
        <v>0</v>
      </c>
    </row>
    <row r="33" spans="1:34" ht="16.5" customHeight="1" x14ac:dyDescent="0.15">
      <c r="A33" s="74" t="s">
        <v>271</v>
      </c>
      <c r="B33" s="75"/>
      <c r="C33" s="75"/>
      <c r="D33" s="76"/>
      <c r="E33" s="184" t="s">
        <v>272</v>
      </c>
      <c r="F33" s="185"/>
      <c r="G33" s="186" t="s">
        <v>264</v>
      </c>
      <c r="H33" s="187">
        <v>1400</v>
      </c>
      <c r="I33" s="106"/>
      <c r="J33" s="187"/>
      <c r="K33" s="106"/>
      <c r="L33" s="107">
        <v>700</v>
      </c>
      <c r="M33" s="108"/>
      <c r="N33" s="184" t="s">
        <v>272</v>
      </c>
      <c r="O33" s="185"/>
      <c r="P33" s="186" t="s">
        <v>189</v>
      </c>
      <c r="Q33" s="187">
        <v>450</v>
      </c>
      <c r="R33" s="106"/>
      <c r="S33" s="187"/>
      <c r="T33" s="109"/>
      <c r="U33" s="184"/>
      <c r="V33" s="185"/>
      <c r="W33" s="186"/>
      <c r="X33" s="187"/>
      <c r="Y33" s="106"/>
      <c r="Z33" s="187"/>
      <c r="AA33" s="109"/>
      <c r="AB33" s="184" t="s">
        <v>273</v>
      </c>
      <c r="AC33" s="185"/>
      <c r="AD33" s="186" t="s">
        <v>274</v>
      </c>
      <c r="AE33" s="187">
        <v>1950</v>
      </c>
      <c r="AF33" s="106"/>
      <c r="AG33" s="187">
        <v>150</v>
      </c>
      <c r="AH33" s="109"/>
    </row>
    <row r="34" spans="1:34" ht="16.5" customHeight="1" x14ac:dyDescent="0.15">
      <c r="A34" s="93">
        <v>2318</v>
      </c>
      <c r="B34" s="110"/>
      <c r="C34" s="110"/>
      <c r="D34" s="111"/>
      <c r="E34" s="175"/>
      <c r="F34" s="176"/>
      <c r="G34" s="177"/>
      <c r="H34" s="178"/>
      <c r="I34" s="89"/>
      <c r="J34" s="178"/>
      <c r="K34" s="89"/>
      <c r="L34" s="90"/>
      <c r="M34" s="91"/>
      <c r="N34" s="175"/>
      <c r="O34" s="176"/>
      <c r="P34" s="177"/>
      <c r="Q34" s="178"/>
      <c r="R34" s="89"/>
      <c r="S34" s="178"/>
      <c r="T34" s="92"/>
      <c r="U34" s="175"/>
      <c r="V34" s="176"/>
      <c r="W34" s="177"/>
      <c r="X34" s="178"/>
      <c r="Y34" s="89"/>
      <c r="Z34" s="178"/>
      <c r="AA34" s="92"/>
      <c r="AB34" s="175" t="s">
        <v>275</v>
      </c>
      <c r="AC34" s="176"/>
      <c r="AD34" s="177" t="s">
        <v>276</v>
      </c>
      <c r="AE34" s="178">
        <v>1250</v>
      </c>
      <c r="AF34" s="89"/>
      <c r="AG34" s="178">
        <v>50</v>
      </c>
      <c r="AH34" s="92"/>
    </row>
    <row r="35" spans="1:34" ht="16.5" customHeight="1" x14ac:dyDescent="0.15">
      <c r="A35" s="74"/>
      <c r="B35" s="75"/>
      <c r="C35" s="75"/>
      <c r="D35" s="76"/>
      <c r="E35" s="175"/>
      <c r="F35" s="176"/>
      <c r="G35" s="177"/>
      <c r="H35" s="178"/>
      <c r="I35" s="89"/>
      <c r="J35" s="178"/>
      <c r="K35" s="89"/>
      <c r="L35" s="90"/>
      <c r="M35" s="101"/>
      <c r="N35" s="175"/>
      <c r="O35" s="176"/>
      <c r="P35" s="177"/>
      <c r="Q35" s="178"/>
      <c r="R35" s="89"/>
      <c r="S35" s="178"/>
      <c r="T35" s="92"/>
      <c r="U35" s="175"/>
      <c r="V35" s="176"/>
      <c r="W35" s="177"/>
      <c r="X35" s="178"/>
      <c r="Y35" s="89"/>
      <c r="Z35" s="178"/>
      <c r="AA35" s="92"/>
      <c r="AB35" s="175" t="s">
        <v>277</v>
      </c>
      <c r="AC35" s="176"/>
      <c r="AD35" s="177" t="s">
        <v>48</v>
      </c>
      <c r="AE35" s="178">
        <v>1200</v>
      </c>
      <c r="AF35" s="89"/>
      <c r="AG35" s="178">
        <v>50</v>
      </c>
      <c r="AH35" s="92"/>
    </row>
    <row r="36" spans="1:34" ht="16.5" customHeight="1" x14ac:dyDescent="0.15">
      <c r="A36" s="74"/>
      <c r="B36" s="75"/>
      <c r="C36" s="75"/>
      <c r="D36" s="76"/>
      <c r="E36" s="175"/>
      <c r="F36" s="176"/>
      <c r="G36" s="177"/>
      <c r="H36" s="178"/>
      <c r="I36" s="89"/>
      <c r="J36" s="178"/>
      <c r="K36" s="89"/>
      <c r="L36" s="107"/>
      <c r="M36" s="108"/>
      <c r="N36" s="175"/>
      <c r="O36" s="176"/>
      <c r="P36" s="177"/>
      <c r="Q36" s="178"/>
      <c r="R36" s="89"/>
      <c r="S36" s="178"/>
      <c r="T36" s="92"/>
      <c r="U36" s="175"/>
      <c r="V36" s="176"/>
      <c r="W36" s="177"/>
      <c r="X36" s="178"/>
      <c r="Y36" s="89"/>
      <c r="Z36" s="178"/>
      <c r="AA36" s="92"/>
      <c r="AB36" s="175" t="s">
        <v>278</v>
      </c>
      <c r="AC36" s="176"/>
      <c r="AD36" s="177" t="s">
        <v>279</v>
      </c>
      <c r="AE36" s="178">
        <v>950</v>
      </c>
      <c r="AF36" s="89"/>
      <c r="AG36" s="178">
        <v>50</v>
      </c>
      <c r="AH36" s="92"/>
    </row>
    <row r="37" spans="1:34" ht="16.5" customHeight="1" x14ac:dyDescent="0.15">
      <c r="A37" s="74"/>
      <c r="B37" s="75"/>
      <c r="C37" s="75"/>
      <c r="D37" s="76"/>
      <c r="E37" s="175"/>
      <c r="F37" s="176"/>
      <c r="G37" s="177"/>
      <c r="H37" s="178"/>
      <c r="I37" s="89"/>
      <c r="J37" s="178"/>
      <c r="K37" s="89"/>
      <c r="L37" s="90"/>
      <c r="M37" s="91"/>
      <c r="N37" s="175"/>
      <c r="O37" s="176"/>
      <c r="P37" s="177"/>
      <c r="Q37" s="178"/>
      <c r="R37" s="89"/>
      <c r="S37" s="178"/>
      <c r="T37" s="92"/>
      <c r="U37" s="175"/>
      <c r="V37" s="176"/>
      <c r="W37" s="177"/>
      <c r="X37" s="178"/>
      <c r="Y37" s="89"/>
      <c r="Z37" s="178"/>
      <c r="AA37" s="92"/>
      <c r="AB37" s="175" t="s">
        <v>280</v>
      </c>
      <c r="AC37" s="176"/>
      <c r="AD37" s="177" t="s">
        <v>53</v>
      </c>
      <c r="AE37" s="178">
        <v>1500</v>
      </c>
      <c r="AF37" s="89"/>
      <c r="AG37" s="178">
        <v>50</v>
      </c>
      <c r="AH37" s="92"/>
    </row>
    <row r="38" spans="1:34" ht="16.5" customHeight="1" x14ac:dyDescent="0.15">
      <c r="A38" s="94" t="str">
        <f>IF(C38&lt;&gt;0,"ヨミ","")</f>
        <v/>
      </c>
      <c r="B38" s="95"/>
      <c r="C38" s="96">
        <f>M42</f>
        <v>0</v>
      </c>
      <c r="D38" s="97"/>
      <c r="E38" s="175"/>
      <c r="F38" s="176"/>
      <c r="G38" s="177"/>
      <c r="H38" s="178"/>
      <c r="I38" s="89"/>
      <c r="J38" s="178"/>
      <c r="K38" s="89"/>
      <c r="L38" s="90"/>
      <c r="M38" s="91"/>
      <c r="N38" s="175"/>
      <c r="O38" s="176"/>
      <c r="P38" s="177"/>
      <c r="Q38" s="178"/>
      <c r="R38" s="89"/>
      <c r="S38" s="178"/>
      <c r="T38" s="92"/>
      <c r="U38" s="175"/>
      <c r="V38" s="176"/>
      <c r="W38" s="177"/>
      <c r="X38" s="178"/>
      <c r="Y38" s="89"/>
      <c r="Z38" s="178"/>
      <c r="AA38" s="92"/>
      <c r="AB38" s="175"/>
      <c r="AC38" s="176"/>
      <c r="AD38" s="177"/>
      <c r="AE38" s="178"/>
      <c r="AF38" s="89"/>
      <c r="AG38" s="178"/>
      <c r="AH38" s="92"/>
    </row>
    <row r="39" spans="1:34" ht="16.5" customHeight="1" x14ac:dyDescent="0.15">
      <c r="A39" s="94" t="str">
        <f>IF(C39&lt;&gt;0,"本紙","")</f>
        <v/>
      </c>
      <c r="B39" s="95"/>
      <c r="C39" s="96">
        <f>SUM(I42,R42,Y42,AF42)</f>
        <v>0</v>
      </c>
      <c r="D39" s="97"/>
      <c r="E39" s="175"/>
      <c r="F39" s="176"/>
      <c r="G39" s="177"/>
      <c r="H39" s="178"/>
      <c r="I39" s="89"/>
      <c r="J39" s="178"/>
      <c r="K39" s="89"/>
      <c r="L39" s="90"/>
      <c r="M39" s="91"/>
      <c r="N39" s="175"/>
      <c r="O39" s="176"/>
      <c r="P39" s="177"/>
      <c r="Q39" s="178"/>
      <c r="R39" s="89"/>
      <c r="S39" s="178"/>
      <c r="T39" s="92"/>
      <c r="U39" s="175"/>
      <c r="V39" s="176"/>
      <c r="W39" s="177"/>
      <c r="X39" s="178"/>
      <c r="Y39" s="89"/>
      <c r="Z39" s="178"/>
      <c r="AA39" s="92"/>
      <c r="AB39" s="175"/>
      <c r="AC39" s="176"/>
      <c r="AD39" s="177"/>
      <c r="AE39" s="178"/>
      <c r="AF39" s="89"/>
      <c r="AG39" s="178"/>
      <c r="AH39" s="92"/>
    </row>
    <row r="40" spans="1:34" ht="16.5" customHeight="1" x14ac:dyDescent="0.15">
      <c r="A40" s="94" t="str">
        <f>IF(C40&lt;&gt;0,"日経","")</f>
        <v/>
      </c>
      <c r="B40" s="95"/>
      <c r="C40" s="96">
        <f>SUM(K42,T42,AA42,AH42)</f>
        <v>0</v>
      </c>
      <c r="D40" s="97"/>
      <c r="E40" s="175"/>
      <c r="F40" s="176"/>
      <c r="G40" s="177"/>
      <c r="H40" s="178"/>
      <c r="I40" s="89"/>
      <c r="J40" s="178"/>
      <c r="K40" s="89"/>
      <c r="L40" s="90"/>
      <c r="M40" s="91"/>
      <c r="N40" s="175"/>
      <c r="O40" s="176"/>
      <c r="P40" s="177"/>
      <c r="Q40" s="178"/>
      <c r="R40" s="89"/>
      <c r="S40" s="178"/>
      <c r="T40" s="92"/>
      <c r="U40" s="175"/>
      <c r="V40" s="176"/>
      <c r="W40" s="177"/>
      <c r="X40" s="178"/>
      <c r="Y40" s="89"/>
      <c r="Z40" s="178"/>
      <c r="AA40" s="92"/>
      <c r="AB40" s="175"/>
      <c r="AC40" s="176"/>
      <c r="AD40" s="177"/>
      <c r="AE40" s="178"/>
      <c r="AF40" s="89"/>
      <c r="AG40" s="178"/>
      <c r="AH40" s="92"/>
    </row>
    <row r="41" spans="1:34" ht="16.5" customHeight="1" x14ac:dyDescent="0.15">
      <c r="A41" s="94" t="str">
        <f>IF(C41&lt;&gt;0,"計）","")</f>
        <v/>
      </c>
      <c r="B41" s="95"/>
      <c r="C41" s="96">
        <f>IF(C39&gt;0,IF(C40+C38&gt;0,C39+C40+C38,0),0)</f>
        <v>0</v>
      </c>
      <c r="D41" s="97"/>
      <c r="E41" s="175"/>
      <c r="F41" s="176"/>
      <c r="G41" s="177"/>
      <c r="H41" s="178"/>
      <c r="I41" s="89"/>
      <c r="J41" s="178"/>
      <c r="K41" s="89"/>
      <c r="L41" s="90"/>
      <c r="M41" s="91"/>
      <c r="N41" s="175"/>
      <c r="O41" s="176"/>
      <c r="P41" s="177"/>
      <c r="Q41" s="178"/>
      <c r="R41" s="89"/>
      <c r="S41" s="178"/>
      <c r="T41" s="92"/>
      <c r="U41" s="175"/>
      <c r="V41" s="176"/>
      <c r="W41" s="177"/>
      <c r="X41" s="178"/>
      <c r="Y41" s="89"/>
      <c r="Z41" s="178"/>
      <c r="AA41" s="92"/>
      <c r="AB41" s="175"/>
      <c r="AC41" s="176"/>
      <c r="AD41" s="177"/>
      <c r="AE41" s="178"/>
      <c r="AF41" s="89"/>
      <c r="AG41" s="178"/>
      <c r="AH41" s="92"/>
    </row>
    <row r="42" spans="1:34" ht="16.5" customHeight="1" x14ac:dyDescent="0.15">
      <c r="A42" s="119">
        <f>SUM(H42,J42,Q42,S42,X42,Z42,AE42,AG42)</f>
        <v>9050</v>
      </c>
      <c r="B42" s="120"/>
      <c r="C42" s="120"/>
      <c r="D42" s="121"/>
      <c r="E42" s="179" t="s">
        <v>124</v>
      </c>
      <c r="F42" s="180"/>
      <c r="G42" s="181"/>
      <c r="H42" s="182">
        <f t="shared" ref="H42:M42" si="4">SUM(H33:H41)</f>
        <v>1400</v>
      </c>
      <c r="I42" s="126">
        <f t="shared" si="4"/>
        <v>0</v>
      </c>
      <c r="J42" s="182">
        <f t="shared" si="4"/>
        <v>0</v>
      </c>
      <c r="K42" s="127">
        <f t="shared" si="4"/>
        <v>0</v>
      </c>
      <c r="L42" s="128">
        <f t="shared" si="4"/>
        <v>700</v>
      </c>
      <c r="M42" s="129">
        <f t="shared" si="4"/>
        <v>0</v>
      </c>
      <c r="N42" s="179" t="s">
        <v>124</v>
      </c>
      <c r="O42" s="180"/>
      <c r="P42" s="181"/>
      <c r="Q42" s="182">
        <f>SUM(Q33:Q41)</f>
        <v>450</v>
      </c>
      <c r="R42" s="126">
        <f>SUM(R33:R41)</f>
        <v>0</v>
      </c>
      <c r="S42" s="182">
        <f>SUM(S33:S41)</f>
        <v>0</v>
      </c>
      <c r="T42" s="130">
        <f>SUM(T33:T41)</f>
        <v>0</v>
      </c>
      <c r="U42" s="179" t="s">
        <v>124</v>
      </c>
      <c r="V42" s="180"/>
      <c r="W42" s="181"/>
      <c r="X42" s="182">
        <f>SUM(X33:X41)</f>
        <v>0</v>
      </c>
      <c r="Y42" s="126">
        <f>SUM(Y33:Y41)</f>
        <v>0</v>
      </c>
      <c r="Z42" s="182">
        <f>SUM(Z33:Z41)</f>
        <v>0</v>
      </c>
      <c r="AA42" s="130">
        <f>SUM(AA33:AA41)</f>
        <v>0</v>
      </c>
      <c r="AB42" s="179" t="s">
        <v>124</v>
      </c>
      <c r="AC42" s="180"/>
      <c r="AD42" s="181"/>
      <c r="AE42" s="182">
        <f>SUM(AE33:AE41)</f>
        <v>6850</v>
      </c>
      <c r="AF42" s="126">
        <f>SUM(AF33:AF41)</f>
        <v>0</v>
      </c>
      <c r="AG42" s="182">
        <f>SUM(AG33:AG41)</f>
        <v>350</v>
      </c>
      <c r="AH42" s="130">
        <f>SUM(AH33:AH41)</f>
        <v>0</v>
      </c>
    </row>
    <row r="43" spans="1:34" s="145" customFormat="1" ht="16.5" customHeight="1" x14ac:dyDescent="0.15">
      <c r="A43" s="131" t="s">
        <v>125</v>
      </c>
      <c r="B43" s="132"/>
      <c r="C43" s="132"/>
      <c r="D43" s="133"/>
      <c r="E43" s="134">
        <f>I43+K43+R43+T43+Y43+AA43+AF43+AH43</f>
        <v>0</v>
      </c>
      <c r="F43" s="135"/>
      <c r="G43" s="136"/>
      <c r="H43" s="137"/>
      <c r="I43" s="138">
        <f>SUM(I42,I32,I25,I19,I13)</f>
        <v>0</v>
      </c>
      <c r="J43" s="139"/>
      <c r="K43" s="140">
        <f>SUM(K42,K32,K25,K19,K13)</f>
        <v>0</v>
      </c>
      <c r="L43" s="141"/>
      <c r="M43" s="142">
        <f>SUM(M42,M32,M25,M19,M13)</f>
        <v>0</v>
      </c>
      <c r="N43" s="143"/>
      <c r="O43" s="135"/>
      <c r="P43" s="136"/>
      <c r="Q43" s="137"/>
      <c r="R43" s="138">
        <f>SUM(R42,R32,R25,R19,R13)</f>
        <v>0</v>
      </c>
      <c r="S43" s="139"/>
      <c r="T43" s="144">
        <f>SUM(T42,T32,T25,T19,T13)</f>
        <v>0</v>
      </c>
      <c r="U43" s="143"/>
      <c r="V43" s="135"/>
      <c r="W43" s="136"/>
      <c r="X43" s="137"/>
      <c r="Y43" s="138">
        <f>SUM(Y42,Y32,Y25,Y19,Y13)</f>
        <v>0</v>
      </c>
      <c r="Z43" s="139"/>
      <c r="AA43" s="144">
        <f>SUM(AA42,AA32,AA25,AA19,AA13)</f>
        <v>0</v>
      </c>
      <c r="AB43" s="143"/>
      <c r="AC43" s="135"/>
      <c r="AD43" s="136"/>
      <c r="AE43" s="137"/>
      <c r="AF43" s="138">
        <f>SUM(AF42,AF32,AF25,AF19,AF13)</f>
        <v>0</v>
      </c>
      <c r="AG43" s="139"/>
      <c r="AH43" s="144">
        <f>SUM(AH42,AH32,AH25,AH19,AH13)</f>
        <v>0</v>
      </c>
    </row>
    <row r="44" spans="1:34" s="153" customFormat="1" ht="12.75" customHeight="1" x14ac:dyDescent="0.25">
      <c r="A44" s="146" t="s">
        <v>126</v>
      </c>
      <c r="B44" s="146"/>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8" t="s">
        <v>127</v>
      </c>
      <c r="AC44" s="149"/>
      <c r="AD44" s="149"/>
      <c r="AE44" s="149"/>
      <c r="AF44" s="149"/>
      <c r="AG44" s="148"/>
      <c r="AH44" s="150" t="s">
        <v>128</v>
      </c>
    </row>
    <row r="45" spans="1:34" s="153" customFormat="1" ht="12.75" customHeight="1" x14ac:dyDescent="0.25">
      <c r="A45" s="154"/>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48" t="s">
        <v>129</v>
      </c>
      <c r="AC45" s="155"/>
      <c r="AD45" s="155"/>
      <c r="AE45" s="155"/>
      <c r="AF45" s="155"/>
      <c r="AG45" s="148"/>
      <c r="AH45" s="150" t="s">
        <v>130</v>
      </c>
    </row>
    <row r="46" spans="1:34" ht="12.75" customHeight="1" x14ac:dyDescent="0.15">
      <c r="A46" s="156" t="s">
        <v>131</v>
      </c>
      <c r="AA46" s="151"/>
      <c r="AB46" s="148" t="s">
        <v>132</v>
      </c>
      <c r="AC46" s="148"/>
      <c r="AD46" s="148"/>
      <c r="AE46" s="148"/>
      <c r="AF46" s="148"/>
      <c r="AG46" s="148"/>
      <c r="AH46" s="150"/>
    </row>
    <row r="47" spans="1:34" x14ac:dyDescent="0.15">
      <c r="AE47" s="151"/>
      <c r="AF47" s="151"/>
      <c r="AG47" s="151"/>
      <c r="AH47" s="151"/>
    </row>
    <row r="48" spans="1:34" x14ac:dyDescent="0.15">
      <c r="AE48" s="151"/>
      <c r="AF48" s="151"/>
      <c r="AG48" s="151"/>
      <c r="AH48" s="151"/>
    </row>
    <row r="49" ht="10.5" customHeight="1" x14ac:dyDescent="0.15"/>
    <row r="51" ht="10.5" customHeight="1" x14ac:dyDescent="0.15"/>
  </sheetData>
  <mergeCells count="90">
    <mergeCell ref="A42:D42"/>
    <mergeCell ref="A43:D43"/>
    <mergeCell ref="A44:AA45"/>
    <mergeCell ref="A39:B39"/>
    <mergeCell ref="C39:D39"/>
    <mergeCell ref="A40:B40"/>
    <mergeCell ref="C40:D40"/>
    <mergeCell ref="A41:B41"/>
    <mergeCell ref="C41:D41"/>
    <mergeCell ref="A34:D34"/>
    <mergeCell ref="A35:D35"/>
    <mergeCell ref="A36:D36"/>
    <mergeCell ref="A37:D37"/>
    <mergeCell ref="A38:B38"/>
    <mergeCell ref="C38:D38"/>
    <mergeCell ref="A30:B30"/>
    <mergeCell ref="C30:D30"/>
    <mergeCell ref="A31:B31"/>
    <mergeCell ref="C31:D31"/>
    <mergeCell ref="A32:D32"/>
    <mergeCell ref="A33:D33"/>
    <mergeCell ref="A24:B24"/>
    <mergeCell ref="C24:D24"/>
    <mergeCell ref="A25:D25"/>
    <mergeCell ref="A26:D26"/>
    <mergeCell ref="A27:D27"/>
    <mergeCell ref="A29:B29"/>
    <mergeCell ref="C29:D29"/>
    <mergeCell ref="A19:D19"/>
    <mergeCell ref="A20:D20"/>
    <mergeCell ref="A21:D21"/>
    <mergeCell ref="A22:B22"/>
    <mergeCell ref="C22:D22"/>
    <mergeCell ref="A23:B23"/>
    <mergeCell ref="C23:D23"/>
    <mergeCell ref="A15:D15"/>
    <mergeCell ref="A16:B16"/>
    <mergeCell ref="C16:D16"/>
    <mergeCell ref="A17:B17"/>
    <mergeCell ref="C17:D17"/>
    <mergeCell ref="A18:B18"/>
    <mergeCell ref="C18:D18"/>
    <mergeCell ref="A11:B11"/>
    <mergeCell ref="C11:D11"/>
    <mergeCell ref="A12:B12"/>
    <mergeCell ref="C12:D12"/>
    <mergeCell ref="A13:D13"/>
    <mergeCell ref="A14:D14"/>
    <mergeCell ref="A7:D7"/>
    <mergeCell ref="A8:D8"/>
    <mergeCell ref="A9:B9"/>
    <mergeCell ref="C9:D9"/>
    <mergeCell ref="A10:B10"/>
    <mergeCell ref="C10:D10"/>
    <mergeCell ref="U6:V6"/>
    <mergeCell ref="X6:Y6"/>
    <mergeCell ref="Z6:AA6"/>
    <mergeCell ref="AB6:AC6"/>
    <mergeCell ref="AE6:AF6"/>
    <mergeCell ref="AG6:AH6"/>
    <mergeCell ref="V4:AA5"/>
    <mergeCell ref="AB4:AB5"/>
    <mergeCell ref="AC4:AH5"/>
    <mergeCell ref="A6:D6"/>
    <mergeCell ref="E6:F6"/>
    <mergeCell ref="H6:I6"/>
    <mergeCell ref="J6:K6"/>
    <mergeCell ref="N6:O6"/>
    <mergeCell ref="Q6:R6"/>
    <mergeCell ref="S6:T6"/>
    <mergeCell ref="E4:E5"/>
    <mergeCell ref="F4:K5"/>
    <mergeCell ref="L4:M5"/>
    <mergeCell ref="N4:N5"/>
    <mergeCell ref="O4:T5"/>
    <mergeCell ref="U4:U5"/>
    <mergeCell ref="AB2:AB3"/>
    <mergeCell ref="AC2:AH3"/>
    <mergeCell ref="D3:F3"/>
    <mergeCell ref="G3:M3"/>
    <mergeCell ref="O3:Q3"/>
    <mergeCell ref="S3:T3"/>
    <mergeCell ref="V3:Y3"/>
    <mergeCell ref="Z3:AA3"/>
    <mergeCell ref="A2:C3"/>
    <mergeCell ref="D2:F2"/>
    <mergeCell ref="G2:M2"/>
    <mergeCell ref="O2:T2"/>
    <mergeCell ref="V2:Y2"/>
    <mergeCell ref="Z2:AA2"/>
  </mergeCells>
  <phoneticPr fontId="3"/>
  <conditionalFormatting sqref="I7">
    <cfRule type="expression" dxfId="43" priority="1" stopIfTrue="1">
      <formula>$H$7&lt;$I$7</formula>
    </cfRule>
  </conditionalFormatting>
  <conditionalFormatting sqref="I8">
    <cfRule type="expression" dxfId="42" priority="2" stopIfTrue="1">
      <formula>$H$8&lt;$I$8</formula>
    </cfRule>
  </conditionalFormatting>
  <conditionalFormatting sqref="R7">
    <cfRule type="expression" dxfId="41" priority="3" stopIfTrue="1">
      <formula>$Q$7&lt;$R$7</formula>
    </cfRule>
  </conditionalFormatting>
  <conditionalFormatting sqref="T7">
    <cfRule type="expression" dxfId="40" priority="4" stopIfTrue="1">
      <formula>$S$7&lt;$T$7</formula>
    </cfRule>
  </conditionalFormatting>
  <conditionalFormatting sqref="R8">
    <cfRule type="expression" dxfId="39" priority="5" stopIfTrue="1">
      <formula>$Q$8&lt;$R$8</formula>
    </cfRule>
  </conditionalFormatting>
  <conditionalFormatting sqref="T8">
    <cfRule type="expression" dxfId="38" priority="6" stopIfTrue="1">
      <formula>$S$8&lt;$T$8</formula>
    </cfRule>
  </conditionalFormatting>
  <conditionalFormatting sqref="AF7">
    <cfRule type="expression" dxfId="37" priority="7" stopIfTrue="1">
      <formula>$AE$7&lt;$AF$7</formula>
    </cfRule>
  </conditionalFormatting>
  <conditionalFormatting sqref="AF8">
    <cfRule type="expression" dxfId="36" priority="8" stopIfTrue="1">
      <formula>$AE$8&lt;$AF$8</formula>
    </cfRule>
  </conditionalFormatting>
  <conditionalFormatting sqref="AF9">
    <cfRule type="expression" dxfId="35" priority="9" stopIfTrue="1">
      <formula>$AE$9&lt;$AF$9</formula>
    </cfRule>
  </conditionalFormatting>
  <conditionalFormatting sqref="AH9">
    <cfRule type="expression" dxfId="34" priority="10" stopIfTrue="1">
      <formula>$AG$9&lt;$AH$9</formula>
    </cfRule>
  </conditionalFormatting>
  <conditionalFormatting sqref="AF10">
    <cfRule type="expression" dxfId="33" priority="11" stopIfTrue="1">
      <formula>$AE$10&lt;$AF$10</formula>
    </cfRule>
  </conditionalFormatting>
  <conditionalFormatting sqref="I14">
    <cfRule type="expression" dxfId="32" priority="12" stopIfTrue="1">
      <formula>$H$14&lt;$I$14</formula>
    </cfRule>
  </conditionalFormatting>
  <conditionalFormatting sqref="R14">
    <cfRule type="expression" dxfId="31" priority="13" stopIfTrue="1">
      <formula>$Q$14&lt;$R$14</formula>
    </cfRule>
  </conditionalFormatting>
  <conditionalFormatting sqref="T14">
    <cfRule type="expression" dxfId="30" priority="14" stopIfTrue="1">
      <formula>$S$14&lt;$T$14</formula>
    </cfRule>
  </conditionalFormatting>
  <conditionalFormatting sqref="AF14">
    <cfRule type="expression" dxfId="29" priority="15" stopIfTrue="1">
      <formula>$AE$14&lt;$AF$14</formula>
    </cfRule>
  </conditionalFormatting>
  <conditionalFormatting sqref="AH14">
    <cfRule type="expression" dxfId="28" priority="16" stopIfTrue="1">
      <formula>$AG$14&lt;$AH$14</formula>
    </cfRule>
  </conditionalFormatting>
  <conditionalFormatting sqref="I20">
    <cfRule type="expression" dxfId="27" priority="17" stopIfTrue="1">
      <formula>$H$20&lt;$I$20</formula>
    </cfRule>
  </conditionalFormatting>
  <conditionalFormatting sqref="I21">
    <cfRule type="expression" dxfId="26" priority="18" stopIfTrue="1">
      <formula>$H$21&lt;$I$21</formula>
    </cfRule>
  </conditionalFormatting>
  <conditionalFormatting sqref="R20">
    <cfRule type="expression" dxfId="25" priority="19" stopIfTrue="1">
      <formula>$Q$20&lt;$R$20</formula>
    </cfRule>
  </conditionalFormatting>
  <conditionalFormatting sqref="T20">
    <cfRule type="expression" dxfId="24" priority="20" stopIfTrue="1">
      <formula>$S$20&lt;$T$20</formula>
    </cfRule>
  </conditionalFormatting>
  <conditionalFormatting sqref="Y20">
    <cfRule type="expression" dxfId="23" priority="21" stopIfTrue="1">
      <formula>$X$20&lt;$Y$20</formula>
    </cfRule>
  </conditionalFormatting>
  <conditionalFormatting sqref="AF20">
    <cfRule type="expression" dxfId="22" priority="22" stopIfTrue="1">
      <formula>$AE$20&lt;$AF$20</formula>
    </cfRule>
  </conditionalFormatting>
  <conditionalFormatting sqref="AF21">
    <cfRule type="expression" dxfId="21" priority="23" stopIfTrue="1">
      <formula>$AE$21&lt;$AF$21</formula>
    </cfRule>
  </conditionalFormatting>
  <conditionalFormatting sqref="AH21">
    <cfRule type="expression" dxfId="20" priority="24" stopIfTrue="1">
      <formula>$AG$21&lt;$AH$21</formula>
    </cfRule>
  </conditionalFormatting>
  <conditionalFormatting sqref="I26">
    <cfRule type="expression" dxfId="19" priority="25" stopIfTrue="1">
      <formula>$H$26&lt;$I$26</formula>
    </cfRule>
  </conditionalFormatting>
  <conditionalFormatting sqref="AF26">
    <cfRule type="expression" dxfId="18" priority="26" stopIfTrue="1">
      <formula>$AE$26&lt;$AF$26</formula>
    </cfRule>
  </conditionalFormatting>
  <conditionalFormatting sqref="AH26">
    <cfRule type="expression" dxfId="17" priority="27" stopIfTrue="1">
      <formula>$AG$26&lt;$AH$26</formula>
    </cfRule>
  </conditionalFormatting>
  <conditionalFormatting sqref="AF27">
    <cfRule type="expression" dxfId="16" priority="28" stopIfTrue="1">
      <formula>$AE$27&lt;$AF$27</formula>
    </cfRule>
  </conditionalFormatting>
  <conditionalFormatting sqref="AF28">
    <cfRule type="expression" dxfId="15" priority="29" stopIfTrue="1">
      <formula>$AE$28&lt;$AF$28</formula>
    </cfRule>
  </conditionalFormatting>
  <conditionalFormatting sqref="AH28">
    <cfRule type="expression" dxfId="14" priority="30" stopIfTrue="1">
      <formula>$AG$28&lt;$AH$28</formula>
    </cfRule>
  </conditionalFormatting>
  <conditionalFormatting sqref="AF29">
    <cfRule type="expression" dxfId="13" priority="31" stopIfTrue="1">
      <formula>$AE$29&lt;$AF$29</formula>
    </cfRule>
  </conditionalFormatting>
  <conditionalFormatting sqref="AH29">
    <cfRule type="expression" dxfId="12" priority="32" stopIfTrue="1">
      <formula>$AG$29&lt;$AH$29</formula>
    </cfRule>
  </conditionalFormatting>
  <conditionalFormatting sqref="I33">
    <cfRule type="expression" dxfId="11" priority="33" stopIfTrue="1">
      <formula>$H$33&lt;$I$33</formula>
    </cfRule>
  </conditionalFormatting>
  <conditionalFormatting sqref="R33">
    <cfRule type="expression" dxfId="10" priority="34" stopIfTrue="1">
      <formula>$Q$33&lt;$R$33</formula>
    </cfRule>
  </conditionalFormatting>
  <conditionalFormatting sqref="AF33">
    <cfRule type="expression" dxfId="9" priority="35" stopIfTrue="1">
      <formula>$AE$33&lt;$AF$33</formula>
    </cfRule>
  </conditionalFormatting>
  <conditionalFormatting sqref="AH33">
    <cfRule type="expression" dxfId="8" priority="36" stopIfTrue="1">
      <formula>$AG$33&lt;$AH$33</formula>
    </cfRule>
  </conditionalFormatting>
  <conditionalFormatting sqref="AF34">
    <cfRule type="expression" dxfId="7" priority="37" stopIfTrue="1">
      <formula>$AE$34&lt;$AF$34</formula>
    </cfRule>
  </conditionalFormatting>
  <conditionalFormatting sqref="AH34">
    <cfRule type="expression" dxfId="6" priority="38" stopIfTrue="1">
      <formula>$AG$34&lt;$AH$34</formula>
    </cfRule>
  </conditionalFormatting>
  <conditionalFormatting sqref="AF35">
    <cfRule type="expression" dxfId="5" priority="39" stopIfTrue="1">
      <formula>$AE$35&lt;$AF$35</formula>
    </cfRule>
  </conditionalFormatting>
  <conditionalFormatting sqref="AH35">
    <cfRule type="expression" dxfId="4" priority="40" stopIfTrue="1">
      <formula>$AG$35&lt;$AH$35</formula>
    </cfRule>
  </conditionalFormatting>
  <conditionalFormatting sqref="AF36">
    <cfRule type="expression" dxfId="3" priority="41" stopIfTrue="1">
      <formula>$AE$36&lt;$AF$36</formula>
    </cfRule>
  </conditionalFormatting>
  <conditionalFormatting sqref="AH36">
    <cfRule type="expression" dxfId="2" priority="42" stopIfTrue="1">
      <formula>$AG$36&lt;$AH$36</formula>
    </cfRule>
  </conditionalFormatting>
  <conditionalFormatting sqref="AF37">
    <cfRule type="expression" dxfId="1" priority="43" stopIfTrue="1">
      <formula>$AE$37&lt;$AF$37</formula>
    </cfRule>
  </conditionalFormatting>
  <conditionalFormatting sqref="AH37">
    <cfRule type="expression" dxfId="0" priority="44" stopIfTrue="1">
      <formula>$AG$37&lt;$AH$37</formula>
    </cfRule>
  </conditionalFormatting>
  <pageMargins left="0.88" right="0.28000000000000003" top="0.49" bottom="0.19" header="0.18" footer="0.18"/>
  <pageSetup paperSize="12" scale="9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配布集計表</vt:lpstr>
      <vt:lpstr>1</vt:lpstr>
      <vt:lpstr>2</vt:lpstr>
      <vt:lpstr>3</vt:lpstr>
      <vt:lpstr>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WS052</dc:creator>
  <cp:lastModifiedBy>WS052</cp:lastModifiedBy>
  <dcterms:created xsi:type="dcterms:W3CDTF">2024-05-22T00:09:08Z</dcterms:created>
  <dcterms:modified xsi:type="dcterms:W3CDTF">2024-05-22T00:10:17Z</dcterms:modified>
</cp:coreProperties>
</file>