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941CEC76-A37B-4D86-B057-BF05469AFD25}" xr6:coauthVersionLast="47" xr6:coauthVersionMax="47" xr10:uidLastSave="{00000000-0000-0000-0000-000000000000}"/>
  <bookViews>
    <workbookView xWindow="-120" yWindow="-120" windowWidth="29040" windowHeight="15720" tabRatio="944" activeTab="3" xr2:uid="{00000000-000D-0000-FFFF-FFFF00000000}"/>
  </bookViews>
  <sheets>
    <sheet name="新聞広告基準 " sheetId="25" r:id="rId1"/>
    <sheet name="お申し込みと納品につきまして " sheetId="26" r:id="rId2"/>
    <sheet name="搬入カレンダー2025.01-2026.01" sheetId="24" r:id="rId3"/>
    <sheet name="市郡別" sheetId="23" r:id="rId4"/>
    <sheet name="岡山1" sheetId="12" r:id="rId5"/>
    <sheet name="岡山2" sheetId="13" r:id="rId6"/>
    <sheet name="岡山3・玉野" sheetId="14" r:id="rId7"/>
    <sheet name="赤磐・瀬戸内・備前・和気" sheetId="16" r:id="rId8"/>
    <sheet name="倉敷1" sheetId="17" r:id="rId9"/>
    <sheet name="倉敷2・小田" sheetId="18" r:id="rId10"/>
    <sheet name="総社・笠岡・井原・浅口" sheetId="19" r:id="rId11"/>
    <sheet name="高梁・加賀・新見" sheetId="20" r:id="rId12"/>
    <sheet name="津山・勝田・久米" sheetId="21" r:id="rId13"/>
    <sheet name="真庭・苫田・美作" sheetId="22" r:id="rId14"/>
  </sheets>
  <externalReferences>
    <externalReference r:id="rId15"/>
    <externalReference r:id="rId16"/>
  </externalReferences>
  <definedNames>
    <definedName name="_xlnm.Print_Area" localSheetId="1">'お申し込みと納品につきまして '!$A$1:$C$35</definedName>
    <definedName name="_xlnm.Print_Area" localSheetId="4">岡山1!$A$1:$T$49</definedName>
    <definedName name="_xlnm.Print_Area" localSheetId="5">岡山2!$A$1:$T$46</definedName>
    <definedName name="_xlnm.Print_Area" localSheetId="6">岡山3・玉野!$A$1:$T$45</definedName>
    <definedName name="_xlnm.Print_Area" localSheetId="11">高梁・加賀・新見!$A$1:$T$43</definedName>
    <definedName name="_xlnm.Print_Area" localSheetId="3">市郡別!$A$3:$T$42</definedName>
    <definedName name="_xlnm.Print_Area" localSheetId="0">'新聞広告基準 '!$A$1:$C$35</definedName>
    <definedName name="_xlnm.Print_Area" localSheetId="13">真庭・苫田・美作!$A$1:$T$46</definedName>
    <definedName name="_xlnm.Print_Area" localSheetId="7">赤磐・瀬戸内・備前・和気!$A$1:$T$46</definedName>
    <definedName name="_xlnm.Print_Area" localSheetId="8">倉敷1!$A$1:$T$45</definedName>
    <definedName name="_xlnm.Print_Area" localSheetId="9">倉敷2・小田!$A$1:$T$46</definedName>
    <definedName name="_xlnm.Print_Area" localSheetId="10">総社・笠岡・井原・浅口!$A$1:$T$45</definedName>
    <definedName name="_xlnm.Print_Area" localSheetId="12">津山・勝田・久米!$A$1:$T$46</definedName>
    <definedName name="_xlnm.Print_Area" localSheetId="2">'搬入カレンダー2025.01-2026.01'!$A$1:$C$33</definedName>
    <definedName name="あ" localSheetId="1">#REF!</definedName>
    <definedName name="あ" localSheetId="0">#REF!</definedName>
    <definedName name="あ" localSheetId="2">#REF!</definedName>
    <definedName name="あ">#REF!</definedName>
    <definedName name="ああ" localSheetId="1">#REF!</definedName>
    <definedName name="ああ" localSheetId="0">#REF!</definedName>
    <definedName name="ああ" localSheetId="2">#REF!</definedName>
    <definedName name="ああ">#REF!</definedName>
    <definedName name="あああ" localSheetId="1">#REF!</definedName>
    <definedName name="あああ" localSheetId="0">#REF!</definedName>
    <definedName name="あああ" localSheetId="2">#REF!</definedName>
    <definedName name="あああ">#REF!</definedName>
    <definedName name="ああああ" localSheetId="1">#REF!</definedName>
    <definedName name="ああああ" localSheetId="0">#REF!</definedName>
    <definedName name="ああああ" localSheetId="2">#REF!</definedName>
    <definedName name="ああああ">#REF!</definedName>
    <definedName name="あああああ" localSheetId="1">#REF!</definedName>
    <definedName name="あああああ" localSheetId="0">#REF!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2">'搬入カレンダー2025.01-2026.01'!#REF!</definedName>
    <definedName name="サイズ1">#REF!</definedName>
    <definedName name="サイズ2" localSheetId="1">#REF!</definedName>
    <definedName name="サイズ2" localSheetId="3">市郡別!$I$4</definedName>
    <definedName name="サイズ2" localSheetId="0">#REF!</definedName>
    <definedName name="サイズ2" localSheetId="2">#REF!</definedName>
    <definedName name="サイズ2">#REF!</definedName>
    <definedName name="サイズ3" localSheetId="5">岡山2!$F$2</definedName>
    <definedName name="サイズ3" localSheetId="6">岡山3・玉野!$F$2</definedName>
    <definedName name="サイズ3" localSheetId="11">高梁・加賀・新見!$F$2</definedName>
    <definedName name="サイズ3" localSheetId="13">真庭・苫田・美作!$F$2</definedName>
    <definedName name="サイズ3" localSheetId="7">赤磐・瀬戸内・備前・和気!$F$2</definedName>
    <definedName name="サイズ3" localSheetId="8">倉敷1!$F$2</definedName>
    <definedName name="サイズ3" localSheetId="9">倉敷2・小田!$F$2</definedName>
    <definedName name="サイズ3" localSheetId="10">総社・笠岡・井原・浅口!$F$2</definedName>
    <definedName name="サイズ3" localSheetId="12">津山・勝田・久米!$F$2</definedName>
    <definedName name="サイズ3">岡山1!$F$2</definedName>
    <definedName name="サイズ4" localSheetId="1">#REF!</definedName>
    <definedName name="サイズ4" localSheetId="0">#REF!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2">'搬入カレンダー2025.01-2026.01'!#REF!</definedName>
    <definedName name="タイトル等1">#REF!</definedName>
    <definedName name="タイトル等2" localSheetId="1">#REF!</definedName>
    <definedName name="タイトル等2" localSheetId="0">#REF!</definedName>
    <definedName name="タイトル等2" localSheetId="2">#REF!</definedName>
    <definedName name="タイトル等2">#REF!</definedName>
    <definedName name="タイトル等3" localSheetId="5">岡山2!$K$2</definedName>
    <definedName name="タイトル等3" localSheetId="6">岡山3・玉野!$K$2</definedName>
    <definedName name="タイトル等3" localSheetId="11">高梁・加賀・新見!$K$2</definedName>
    <definedName name="タイトル等3" localSheetId="13">真庭・苫田・美作!$K$2</definedName>
    <definedName name="タイトル等3" localSheetId="7">赤磐・瀬戸内・備前・和気!$K$2</definedName>
    <definedName name="タイトル等3" localSheetId="8">倉敷1!$K$2</definedName>
    <definedName name="タイトル等3" localSheetId="9">倉敷2・小田!$K$2</definedName>
    <definedName name="タイトル等3" localSheetId="10">総社・笠岡・井原・浅口!$K$2</definedName>
    <definedName name="タイトル等3" localSheetId="12">津山・勝田・久米!$K$2</definedName>
    <definedName name="タイトル等3">岡山1!$K$2</definedName>
    <definedName name="タイトル等4" localSheetId="1">#REF!</definedName>
    <definedName name="タイトル等4" localSheetId="0">#REF!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2">'搬入カレンダー2025.01-2026.01'!#REF!</definedName>
    <definedName name="広告主名1">#REF!</definedName>
    <definedName name="広告主名2" localSheetId="1">#REF!</definedName>
    <definedName name="広告主名2" localSheetId="0">#REF!</definedName>
    <definedName name="広告主名2" localSheetId="2">#REF!</definedName>
    <definedName name="広告主名2">#REF!</definedName>
    <definedName name="広告主名3" localSheetId="5">岡山2!$H$2</definedName>
    <definedName name="広告主名3" localSheetId="6">岡山3・玉野!$H$2</definedName>
    <definedName name="広告主名3" localSheetId="11">高梁・加賀・新見!$H$2</definedName>
    <definedName name="広告主名3" localSheetId="13">真庭・苫田・美作!$H$2</definedName>
    <definedName name="広告主名3" localSheetId="7">赤磐・瀬戸内・備前・和気!$H$2</definedName>
    <definedName name="広告主名3" localSheetId="8">倉敷1!$H$2</definedName>
    <definedName name="広告主名3" localSheetId="9">倉敷2・小田!$H$2</definedName>
    <definedName name="広告主名3" localSheetId="10">総社・笠岡・井原・浅口!$H$2</definedName>
    <definedName name="広告主名3" localSheetId="12">津山・勝田・久米!$H$2</definedName>
    <definedName name="広告主名3">岡山1!$H$2</definedName>
    <definedName name="広告主名4" localSheetId="1">#REF!</definedName>
    <definedName name="広告主名4" localSheetId="0">#REF!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2">'搬入カレンダー2025.01-2026.01'!#REF!</definedName>
    <definedName name="申込者名1">#REF!</definedName>
    <definedName name="申込者名2" localSheetId="1">#REF!</definedName>
    <definedName name="申込者名2" localSheetId="0">#REF!</definedName>
    <definedName name="申込者名2" localSheetId="2">#REF!</definedName>
    <definedName name="申込者名2">#REF!</definedName>
    <definedName name="申込者名3" localSheetId="5">岡山2!$N$2</definedName>
    <definedName name="申込者名3" localSheetId="6">岡山3・玉野!$N$2</definedName>
    <definedName name="申込者名3" localSheetId="11">高梁・加賀・新見!$N$2</definedName>
    <definedName name="申込者名3" localSheetId="13">真庭・苫田・美作!$N$2</definedName>
    <definedName name="申込者名3" localSheetId="7">赤磐・瀬戸内・備前・和気!$N$2</definedName>
    <definedName name="申込者名3" localSheetId="8">倉敷1!$N$2</definedName>
    <definedName name="申込者名3" localSheetId="9">倉敷2・小田!$N$2</definedName>
    <definedName name="申込者名3" localSheetId="10">総社・笠岡・井原・浅口!$N$2</definedName>
    <definedName name="申込者名3" localSheetId="12">津山・勝田・久米!$N$2</definedName>
    <definedName name="申込者名3">岡山1!$N$2</definedName>
    <definedName name="申込者名4" localSheetId="1">#REF!</definedName>
    <definedName name="申込者名4" localSheetId="0">#REF!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2">'搬入カレンダー2025.01-2026.01'!#REF!</definedName>
    <definedName name="折込指定日1">#REF!</definedName>
    <definedName name="折込指定日2" localSheetId="1">#REF!</definedName>
    <definedName name="折込指定日2" localSheetId="0">#REF!</definedName>
    <definedName name="折込指定日2" localSheetId="2">#REF!</definedName>
    <definedName name="折込指定日2">#REF!</definedName>
    <definedName name="折込指定日3" localSheetId="1">[2]香川①!#REF!</definedName>
    <definedName name="折込指定日3" localSheetId="5">岡山2!$A$2</definedName>
    <definedName name="折込指定日3" localSheetId="6">岡山3・玉野!$A$2</definedName>
    <definedName name="折込指定日3" localSheetId="11">高梁・加賀・新見!$A$2</definedName>
    <definedName name="折込指定日3" localSheetId="0">[2]香川①!#REF!</definedName>
    <definedName name="折込指定日3" localSheetId="13">真庭・苫田・美作!$A$2</definedName>
    <definedName name="折込指定日3" localSheetId="7">赤磐・瀬戸内・備前・和気!$A$2</definedName>
    <definedName name="折込指定日3" localSheetId="8">倉敷1!$A$2</definedName>
    <definedName name="折込指定日3" localSheetId="9">倉敷2・小田!$A$2</definedName>
    <definedName name="折込指定日3" localSheetId="10">総社・笠岡・井原・浅口!$A$2</definedName>
    <definedName name="折込指定日3" localSheetId="12">津山・勝田・久米!$A$2</definedName>
    <definedName name="折込指定日3" localSheetId="2">[2]香川①!#REF!</definedName>
    <definedName name="折込指定日3">岡山1!$A$2</definedName>
    <definedName name="折込指定日4" localSheetId="1">#REF!</definedName>
    <definedName name="折込指定日4" localSheetId="0">#REF!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2">'搬入カレンダー2025.01-2026.01'!#REF!</definedName>
    <definedName name="折込総数1">#REF!</definedName>
    <definedName name="折込総数2" localSheetId="1">#REF!</definedName>
    <definedName name="折込総数2" localSheetId="0">#REF!</definedName>
    <definedName name="折込総数2" localSheetId="2">#REF!</definedName>
    <definedName name="折込総数2">#REF!</definedName>
    <definedName name="折込総数3" localSheetId="5">岡山2!$C$2</definedName>
    <definedName name="折込総数3" localSheetId="6">岡山3・玉野!$C$2</definedName>
    <definedName name="折込総数3" localSheetId="11">高梁・加賀・新見!$C$2</definedName>
    <definedName name="折込総数3" localSheetId="13">真庭・苫田・美作!$C$2</definedName>
    <definedName name="折込総数3" localSheetId="7">赤磐・瀬戸内・備前・和気!$C$2</definedName>
    <definedName name="折込総数3" localSheetId="8">倉敷1!$C$2</definedName>
    <definedName name="折込総数3" localSheetId="9">倉敷2・小田!$C$2</definedName>
    <definedName name="折込総数3" localSheetId="10">総社・笠岡・井原・浅口!$C$2</definedName>
    <definedName name="折込総数3" localSheetId="12">津山・勝田・久米!$C$2</definedName>
    <definedName name="折込総数3">岡山1!$C$2</definedName>
    <definedName name="折込総数4" localSheetId="1">#REF!</definedName>
    <definedName name="折込総数4" localSheetId="0">#REF!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19" l="1"/>
  <c r="R23" i="19"/>
  <c r="S16" i="14"/>
  <c r="S22" i="13"/>
  <c r="R22" i="13"/>
  <c r="R16" i="14"/>
  <c r="B48" i="23" l="1"/>
  <c r="I22" i="13" l="1"/>
  <c r="C23" i="19" l="1"/>
  <c r="D46" i="19" l="1"/>
  <c r="S32" i="13" l="1"/>
  <c r="R32" i="13"/>
  <c r="D46" i="17" l="1"/>
  <c r="M31" i="17"/>
  <c r="L31" i="17"/>
  <c r="C48" i="23" l="1"/>
  <c r="D13" i="19" l="1"/>
  <c r="C44" i="12" l="1"/>
  <c r="I30" i="18" l="1"/>
  <c r="R44" i="12"/>
  <c r="Q11" i="23" s="1"/>
  <c r="S31" i="16"/>
  <c r="R31" i="16"/>
  <c r="S31" i="17"/>
  <c r="R31" i="17"/>
  <c r="R45" i="13"/>
  <c r="Q12" i="23" s="1"/>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44" i="14"/>
  <c r="G39" i="14"/>
  <c r="H14" i="23" s="1"/>
  <c r="F39" i="14"/>
  <c r="D47" i="22"/>
  <c r="D47" i="21"/>
  <c r="S14" i="16"/>
  <c r="R15" i="23"/>
  <c r="R14" i="16"/>
  <c r="Q15" i="23" s="1"/>
  <c r="D31" i="17"/>
  <c r="S27" i="21"/>
  <c r="R29" i="23" s="1"/>
  <c r="S39" i="14"/>
  <c r="R14" i="23"/>
  <c r="R42" i="13"/>
  <c r="I42" i="13"/>
  <c r="F48" i="22"/>
  <c r="D44" i="20"/>
  <c r="D47" i="18"/>
  <c r="D47" i="16"/>
  <c r="D46" i="14"/>
  <c r="D47" i="13"/>
  <c r="B46" i="23"/>
  <c r="C46" i="23" s="1"/>
  <c r="D38" i="20"/>
  <c r="C28" i="23" s="1"/>
  <c r="P35" i="19"/>
  <c r="C39" i="14"/>
  <c r="B14" i="23" s="1"/>
  <c r="D39" i="14"/>
  <c r="C14" i="23" s="1"/>
  <c r="D27" i="21"/>
  <c r="I39" i="14"/>
  <c r="I14" i="23" s="1"/>
  <c r="J42" i="19"/>
  <c r="J25" i="23"/>
  <c r="P44" i="14"/>
  <c r="P11" i="23" s="1"/>
  <c r="M39" i="14"/>
  <c r="M44" i="14" s="1"/>
  <c r="L14" i="23"/>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J27" i="21"/>
  <c r="J45" i="21" s="1"/>
  <c r="M27" i="21"/>
  <c r="M45" i="21" s="1"/>
  <c r="P27" i="21"/>
  <c r="P45" i="21" s="1"/>
  <c r="S32" i="21"/>
  <c r="G38" i="20"/>
  <c r="J38" i="20"/>
  <c r="J42" i="20" s="1"/>
  <c r="J28" i="23"/>
  <c r="J20" i="20"/>
  <c r="M38" i="20"/>
  <c r="L28" i="23" s="1"/>
  <c r="M20" i="20"/>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35" i="19"/>
  <c r="R24" i="23"/>
  <c r="R23" i="23"/>
  <c r="G19" i="18"/>
  <c r="G30" i="18"/>
  <c r="G39" i="18"/>
  <c r="H21" i="23" s="1"/>
  <c r="J19" i="18"/>
  <c r="J30" i="18"/>
  <c r="P39" i="18"/>
  <c r="N21" i="23" s="1"/>
  <c r="P45" i="18"/>
  <c r="S30" i="18"/>
  <c r="S39" i="18"/>
  <c r="G31" i="17"/>
  <c r="G41" i="17"/>
  <c r="D41" i="17"/>
  <c r="J41" i="17"/>
  <c r="M41" i="17"/>
  <c r="P41" i="17"/>
  <c r="P31" i="17"/>
  <c r="P44" i="17" s="1"/>
  <c r="N19" i="23" s="1"/>
  <c r="S41" i="17"/>
  <c r="D39" i="16"/>
  <c r="C18" i="23" s="1"/>
  <c r="D22" i="16"/>
  <c r="C16" i="23" s="1"/>
  <c r="D14" i="16"/>
  <c r="C15" i="23" s="1"/>
  <c r="G39" i="16"/>
  <c r="H18" i="23" s="1"/>
  <c r="G31" i="16"/>
  <c r="H17" i="23" s="1"/>
  <c r="G22" i="16"/>
  <c r="H16" i="23" s="1"/>
  <c r="G14" i="16"/>
  <c r="J31" i="16"/>
  <c r="J17" i="23"/>
  <c r="S45" i="16"/>
  <c r="G16" i="14"/>
  <c r="H13" i="23" s="1"/>
  <c r="D16" i="14"/>
  <c r="C13" i="23" s="1"/>
  <c r="J16" i="14"/>
  <c r="J13" i="23" s="1"/>
  <c r="J39" i="14"/>
  <c r="M16" i="14"/>
  <c r="D22" i="13"/>
  <c r="G22" i="13"/>
  <c r="J42" i="13"/>
  <c r="J22" i="13"/>
  <c r="M22" i="13"/>
  <c r="M45" i="13" s="1"/>
  <c r="L12" i="23" s="1"/>
  <c r="P2" i="16"/>
  <c r="K2" i="16"/>
  <c r="J2" i="16"/>
  <c r="D30" i="18"/>
  <c r="D19" i="18"/>
  <c r="D39" i="18"/>
  <c r="C21" i="23"/>
  <c r="D44" i="12"/>
  <c r="C11" i="23" s="1"/>
  <c r="G44" i="12"/>
  <c r="H11" i="23" s="1"/>
  <c r="H27" i="23"/>
  <c r="H33" i="23"/>
  <c r="J39" i="18"/>
  <c r="J21" i="23" s="1"/>
  <c r="J15" i="23"/>
  <c r="J16" i="23"/>
  <c r="J18" i="23"/>
  <c r="J27" i="23"/>
  <c r="J30" i="23"/>
  <c r="J31" i="23"/>
  <c r="J33" i="23"/>
  <c r="J34" i="23"/>
  <c r="M19" i="18"/>
  <c r="L20" i="23"/>
  <c r="L29" i="23"/>
  <c r="M39" i="18"/>
  <c r="M45" i="18" s="1"/>
  <c r="M44" i="12"/>
  <c r="L11" i="23" s="1"/>
  <c r="L15" i="23"/>
  <c r="L16" i="23"/>
  <c r="L17" i="23"/>
  <c r="L18" i="23"/>
  <c r="L22" i="23"/>
  <c r="L24" i="23"/>
  <c r="L25" i="23"/>
  <c r="L27" i="23"/>
  <c r="L30" i="23"/>
  <c r="L31" i="23"/>
  <c r="L33" i="23"/>
  <c r="L34" i="23"/>
  <c r="S19" i="18"/>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24" i="23" s="1"/>
  <c r="O20" i="20"/>
  <c r="O26" i="23" s="1"/>
  <c r="I27" i="21"/>
  <c r="I29" i="23" s="1"/>
  <c r="C31" i="17"/>
  <c r="C41" i="17"/>
  <c r="L41" i="17"/>
  <c r="F41" i="17"/>
  <c r="I41" i="17"/>
  <c r="O41" i="17"/>
  <c r="O39" i="18"/>
  <c r="M21" i="23" s="1"/>
  <c r="R39" i="18"/>
  <c r="Q21" i="23" s="1"/>
  <c r="F39" i="18"/>
  <c r="G21" i="23"/>
  <c r="C39" i="18"/>
  <c r="B21" i="23" s="1"/>
  <c r="A2" i="12"/>
  <c r="P2" i="12"/>
  <c r="K2" i="12"/>
  <c r="J2" i="12"/>
  <c r="I39" i="18"/>
  <c r="I21" i="23" s="1"/>
  <c r="L39" i="18"/>
  <c r="K21" i="23"/>
  <c r="C20" i="20"/>
  <c r="B26" i="23" s="1"/>
  <c r="F20" i="20"/>
  <c r="G26" i="23"/>
  <c r="I20" i="20"/>
  <c r="I26" i="23"/>
  <c r="L20" i="20"/>
  <c r="K26" i="23"/>
  <c r="C27" i="21"/>
  <c r="B29" i="23" s="1"/>
  <c r="F27" i="21"/>
  <c r="G29" i="23" s="1"/>
  <c r="L27" i="21"/>
  <c r="K29" i="23"/>
  <c r="O27" i="21"/>
  <c r="M29" i="23" s="1"/>
  <c r="Q29" i="23"/>
  <c r="R39" i="14"/>
  <c r="Q14" i="23" s="1"/>
  <c r="R45" i="16"/>
  <c r="Q23" i="23"/>
  <c r="R35" i="19"/>
  <c r="Q24" i="23" s="1"/>
  <c r="R42" i="19"/>
  <c r="R44" i="19" s="1"/>
  <c r="Q25" i="23"/>
  <c r="R38" i="20"/>
  <c r="Q28" i="23" s="1"/>
  <c r="R32" i="21"/>
  <c r="Q30" i="23"/>
  <c r="R23" i="22"/>
  <c r="R42" i="22"/>
  <c r="Q34" i="23" s="1"/>
  <c r="O44" i="12"/>
  <c r="O31" i="17"/>
  <c r="C28" i="20"/>
  <c r="A28" i="20" s="1"/>
  <c r="G27" i="23"/>
  <c r="I27" i="23"/>
  <c r="K27" i="23"/>
  <c r="C42" i="19"/>
  <c r="B25" i="23" s="1"/>
  <c r="F42" i="19"/>
  <c r="G25" i="23" s="1"/>
  <c r="I42" i="19"/>
  <c r="I25" i="23" s="1"/>
  <c r="K25" i="23"/>
  <c r="C35" i="19"/>
  <c r="B24" i="23" s="1"/>
  <c r="F35" i="19"/>
  <c r="G24" i="23"/>
  <c r="I35" i="19"/>
  <c r="I24" i="23"/>
  <c r="K24" i="23"/>
  <c r="F23" i="19"/>
  <c r="G23" i="23"/>
  <c r="I23" i="19"/>
  <c r="I23" i="23" s="1"/>
  <c r="L23" i="19"/>
  <c r="K23" i="23" s="1"/>
  <c r="C13" i="19"/>
  <c r="B22" i="23" s="1"/>
  <c r="F13" i="19"/>
  <c r="G22" i="23" s="1"/>
  <c r="I13" i="19"/>
  <c r="K22" i="23"/>
  <c r="C16" i="14"/>
  <c r="B11" i="23"/>
  <c r="C42" i="13"/>
  <c r="C22" i="13"/>
  <c r="C14" i="16"/>
  <c r="B15" i="23" s="1"/>
  <c r="C22" i="16"/>
  <c r="B16" i="23" s="1"/>
  <c r="C31" i="16"/>
  <c r="B17" i="23" s="1"/>
  <c r="C39" i="16"/>
  <c r="B18" i="23" s="1"/>
  <c r="C30" i="18"/>
  <c r="C19" i="18"/>
  <c r="C38" i="20"/>
  <c r="B28" i="23" s="1"/>
  <c r="C32" i="21"/>
  <c r="B30" i="23" s="1"/>
  <c r="C31" i="22"/>
  <c r="B33" i="23" s="1"/>
  <c r="C42" i="22"/>
  <c r="B34" i="23" s="1"/>
  <c r="F16" i="14"/>
  <c r="G13" i="23" s="1"/>
  <c r="F44" i="12"/>
  <c r="G11" i="23" s="1"/>
  <c r="F42" i="13"/>
  <c r="F32" i="13"/>
  <c r="F14" i="16"/>
  <c r="G15" i="23"/>
  <c r="F22" i="16"/>
  <c r="G16" i="23" s="1"/>
  <c r="F31" i="16"/>
  <c r="G17" i="23" s="1"/>
  <c r="F39" i="16"/>
  <c r="G18" i="23"/>
  <c r="F31" i="17"/>
  <c r="F30" i="18"/>
  <c r="F45" i="18" s="1"/>
  <c r="F19" i="18"/>
  <c r="F38" i="20"/>
  <c r="F42" i="20" s="1"/>
  <c r="G28" i="23"/>
  <c r="F32" i="21"/>
  <c r="G30" i="23"/>
  <c r="F43" i="21"/>
  <c r="G31" i="23"/>
  <c r="F23" i="22"/>
  <c r="G32" i="23"/>
  <c r="G33" i="23"/>
  <c r="F42" i="22"/>
  <c r="G34" i="23" s="1"/>
  <c r="I16" i="14"/>
  <c r="I13" i="23" s="1"/>
  <c r="I32" i="13"/>
  <c r="I15" i="23"/>
  <c r="I16" i="23"/>
  <c r="I31" i="16"/>
  <c r="I45" i="16"/>
  <c r="I18" i="23"/>
  <c r="I19" i="18"/>
  <c r="I38" i="20"/>
  <c r="I28" i="23" s="1"/>
  <c r="I30" i="23"/>
  <c r="I31" i="23"/>
  <c r="I23" i="22"/>
  <c r="I45" i="22" s="1"/>
  <c r="I33" i="23"/>
  <c r="I34" i="23"/>
  <c r="L16" i="14"/>
  <c r="K13" i="23" s="1"/>
  <c r="L39" i="14"/>
  <c r="K14" i="23"/>
  <c r="L44" i="12"/>
  <c r="K11" i="23" s="1"/>
  <c r="L22" i="13"/>
  <c r="L45" i="13"/>
  <c r="K12" i="23"/>
  <c r="K15" i="23"/>
  <c r="K16" i="23"/>
  <c r="K17" i="23"/>
  <c r="K18" i="23"/>
  <c r="L19" i="18"/>
  <c r="K20" i="23" s="1"/>
  <c r="L38" i="20"/>
  <c r="L42" i="20" s="1"/>
  <c r="K30" i="23"/>
  <c r="K31" i="23"/>
  <c r="L23" i="22"/>
  <c r="L45" i="22" s="1"/>
  <c r="K33" i="23"/>
  <c r="K34" i="23"/>
  <c r="O42" i="19"/>
  <c r="R20" i="20"/>
  <c r="O38" i="20"/>
  <c r="R25" i="23"/>
  <c r="J45" i="16"/>
  <c r="S45" i="22"/>
  <c r="R45" i="21"/>
  <c r="S45" i="21"/>
  <c r="J29" i="23"/>
  <c r="L13" i="23"/>
  <c r="O44" i="17"/>
  <c r="M19" i="23" s="1"/>
  <c r="G14" i="23"/>
  <c r="J45" i="22"/>
  <c r="L44" i="17"/>
  <c r="K19" i="23" s="1"/>
  <c r="O45" i="18"/>
  <c r="H15" i="23"/>
  <c r="Q32" i="23"/>
  <c r="L32" i="23"/>
  <c r="R30" i="23"/>
  <c r="L45" i="21"/>
  <c r="J26" i="23"/>
  <c r="C27" i="23"/>
  <c r="T27" i="23" s="1"/>
  <c r="S44" i="19"/>
  <c r="I22" i="23"/>
  <c r="L21" i="23"/>
  <c r="Q17" i="23"/>
  <c r="R17" i="23"/>
  <c r="I17" i="23"/>
  <c r="F45" i="16"/>
  <c r="S34" i="23" l="1"/>
  <c r="L45" i="18"/>
  <c r="I45" i="21"/>
  <c r="O42" i="20"/>
  <c r="S33" i="23"/>
  <c r="J44" i="19"/>
  <c r="R45" i="22"/>
  <c r="S45" i="18"/>
  <c r="O45" i="21"/>
  <c r="F45" i="22"/>
  <c r="R44" i="14"/>
  <c r="S31" i="23"/>
  <c r="M42" i="20"/>
  <c r="L44" i="14"/>
  <c r="S18" i="23"/>
  <c r="I42" i="20"/>
  <c r="R28" i="23"/>
  <c r="O44" i="19"/>
  <c r="L44" i="19"/>
  <c r="G45" i="21"/>
  <c r="I20" i="23"/>
  <c r="C20" i="23"/>
  <c r="S21" i="23"/>
  <c r="Q20" i="23"/>
  <c r="S45" i="13"/>
  <c r="R12" i="23" s="1"/>
  <c r="S26" i="23"/>
  <c r="F45" i="13"/>
  <c r="G12" i="23" s="1"/>
  <c r="R20" i="23"/>
  <c r="J45" i="18"/>
  <c r="R45" i="18"/>
  <c r="S44" i="17"/>
  <c r="R19" i="23" s="1"/>
  <c r="G45" i="13"/>
  <c r="H12" i="23" s="1"/>
  <c r="I32" i="23"/>
  <c r="I45" i="13"/>
  <c r="I12" i="23" s="1"/>
  <c r="J44" i="14"/>
  <c r="R42" i="20"/>
  <c r="S17" i="23"/>
  <c r="O35" i="23"/>
  <c r="K32" i="23"/>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P44" i="19"/>
  <c r="G42" i="20"/>
  <c r="H31" i="23"/>
  <c r="N29" i="23"/>
  <c r="B49" i="23"/>
  <c r="P42" i="20"/>
  <c r="T34" i="23"/>
  <c r="G45" i="22"/>
  <c r="H32" i="23"/>
  <c r="T32" i="23"/>
  <c r="D45" i="22"/>
  <c r="T31" i="23"/>
  <c r="T30" i="23"/>
  <c r="D45" i="21"/>
  <c r="C29" i="23"/>
  <c r="T29" i="23" s="1"/>
  <c r="H28" i="23"/>
  <c r="T28" i="23" s="1"/>
  <c r="T26" i="23"/>
  <c r="D42" i="20"/>
  <c r="E2" i="20" s="1"/>
  <c r="J20" i="23"/>
  <c r="T21" i="23"/>
  <c r="T20" i="23"/>
  <c r="G44" i="17"/>
  <c r="H19" i="23" s="1"/>
  <c r="D44" i="17"/>
  <c r="C19" i="23" s="1"/>
  <c r="T18" i="23"/>
  <c r="T17" i="23"/>
  <c r="G45" i="16"/>
  <c r="T16" i="23"/>
  <c r="D45" i="16"/>
  <c r="J14" i="23"/>
  <c r="T14" i="23" s="1"/>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A42" i="20"/>
  <c r="Q35" i="23"/>
  <c r="S32" i="23"/>
  <c r="E2" i="21"/>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<sst xmlns="http://schemas.openxmlformats.org/spreadsheetml/2006/main" count="1426" uniqueCount="763">
  <si>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</si>
  <si>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</si>
  <si>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</si>
  <si>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</si>
  <si>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</si>
  <si>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</si>
  <si>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</si>
  <si>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</si>
  <si>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</si>
  <si>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</si>
  <si>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</si>
  <si>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</si>
  <si>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</si>
  <si>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</si>
  <si>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</si>
  <si>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</si>
  <si>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</si>
  <si>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</si>
  <si>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</si>
  <si>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</si>
  <si>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</si>
  <si>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</si>
  <si>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</si>
  <si>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</si>
  <si>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</si>
  <si>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</si>
  <si>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</si>
  <si>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</si>
  <si>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</si>
  <si>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</si>
  <si>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</si>
  <si>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</si>
  <si>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</si>
  <si>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</si>
  <si>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</si>
  <si>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</si>
  <si>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</si>
  <si>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</si>
  <si>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</si>
  <si>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</si>
  <si>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</si>
  <si>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</si>
  <si>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</si>
  <si>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</si>
  <si>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</si>
  <si>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</si>
  <si>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</si>
  <si>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</si>
  <si>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</si>
  <si>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</si>
  <si>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</si>
  <si>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</si>
  <si>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</si>
  <si>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</si>
  <si>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</si>
  <si>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</si>
  <si>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</si>
  <si>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</si>
  <si>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</si>
  <si>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</si>
  <si>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</si>
  <si>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</si>
  <si>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</si>
  <si>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</si>
  <si>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</si>
  <si>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</si>
  <si>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</si>
  <si>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</si>
  <si>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</si>
  <si>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</si>
  <si>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</si>
  <si>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</si>
  <si>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</si>
  <si>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</si>
  <si>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</si>
  <si>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</si>
  <si>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</si>
  <si>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</si>
  <si>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</si>
  <si>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</si>
  <si>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</si>
  <si>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</si>
  <si>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</si>
  <si>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</si>
  <si>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</si>
  <si>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</si>
  <si>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</si>
  <si>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</si>
  <si>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</si>
  <si>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</si>
  <si>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</si>
  <si>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</si>
  <si>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</si>
  <si>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</si>
  <si>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</si>
  <si>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</si>
  <si>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</si>
  <si>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</si>
  <si>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</si>
  <si>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</si>
  <si>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</si>
  <si>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</si>
  <si>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</si>
  <si>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</si>
  <si>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</si>
  <si>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</si>
  <si>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</si>
  <si>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</si>
  <si>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</si>
  <si>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</si>
  <si>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</si>
  <si>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</si>
  <si>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</si>
  <si>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</si>
  <si>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</si>
  <si>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</si>
  <si>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</si>
  <si>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</si>
  <si>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</si>
  <si>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</si>
  <si>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</si>
  <si>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</si>
  <si>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</si>
  <si>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</si>
  <si>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</si>
  <si>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</si>
  <si>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</si>
  <si>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</si>
  <si>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</si>
  <si>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</si>
  <si>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</si>
  <si>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</si>
  <si>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</si>
  <si>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</si>
  <si>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</si>
  <si>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</si>
  <si>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</si>
  <si>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</si>
  <si>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</si>
  <si>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</si>
  <si>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</si>
  <si>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</si>
  <si>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</si>
  <si>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</si>
  <si>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</si>
  <si>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</si>
  <si>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</si>
  <si>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</si>
  <si>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</si>
  <si>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</si>
  <si>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</si>
  <si>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</si>
  <si>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</si>
  <si>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</si>
  <si>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</si>
  <si>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</si>
  <si>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</si>
  <si>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</si>
  <si>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</si>
  <si>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</si>
  <si>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</si>
  <si>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</si>
  <si>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</si>
  <si>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</si>
  <si>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</si>
  <si>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</si>
  <si>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</si>
  <si>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</si>
  <si>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</si>
  <si>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</si>
  <si>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</si>
  <si>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</si>
  <si>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</si>
  <si>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</si>
  <si>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</si>
  <si>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</si>
  <si>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</si>
  <si>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</si>
  <si>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</si>
  <si>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</si>
  <si>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</si>
  <si>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</si>
  <si>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</si>
  <si>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</si>
  <si>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</si>
  <si>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</si>
  <si>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</si>
  <si>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</si>
  <si>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</si>
  <si>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</si>
  <si>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</si>
  <si>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</si>
  <si>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</si>
  <si>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</si>
  <si>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</si>
  <si>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</si>
  <si>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</si>
  <si>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</si>
  <si>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</si>
  <si>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</si>
  <si>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</si>
  <si>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</si>
  <si>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</si>
  <si>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</si>
  <si>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</si>
  <si>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</si>
  <si>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</si>
  <si>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</si>
  <si>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</si>
  <si>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</si>
  <si>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</si>
  <si>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</si>
  <si>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</si>
  <si>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</si>
  <si>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</si>
  <si>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</si>
  <si>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</si>
  <si>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</si>
  <si>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</si>
  <si>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</si>
  <si>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</si>
  <si>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</si>
  <si>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</si>
  <si>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</si>
  <si>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</si>
  <si>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</si>
  <si>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</si>
  <si>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</si>
  <si>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</si>
  <si>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</si>
  <si>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</si>
  <si>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</si>
  <si>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</si>
  <si>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</si>
  <si>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</si>
  <si>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</si>
  <si>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</si>
  <si>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</si>
  <si>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</si>
  <si>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</si>
  <si>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</si>
  <si>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</si>
  <si>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</si>
  <si>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</si>
  <si>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</si>
  <si>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</si>
  <si>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</si>
  <si>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</si>
  <si>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</si>
  <si>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</si>
  <si>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</si>
  <si>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</si>
  <si>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</si>
  <si>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</si>
  <si>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</si>
  <si>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</si>
  <si>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</si>
  <si>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</si>
  <si>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</si>
  <si>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</si>
  <si>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</si>
  <si>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</si>
  <si>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</si>
  <si>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</si>
  <si>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</si>
  <si>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</si>
  <si>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</si>
  <si>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</si>
  <si>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</si>
  <si>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</si>
  <si>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</si>
  <si>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</si>
  <si>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</si>
  <si>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</si>
  <si>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</si>
  <si>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</si>
  <si>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</si>
  <si>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</si>
  <si>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</si>
  <si>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</si>
  <si>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</si>
  <si>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</si>
  <si>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</si>
  <si>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</si>
  <si>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</si>
  <si>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</si>
  <si>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</si>
  <si>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</si>
  <si>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</si>
  <si>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</si>
  <si>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</si>
  <si>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</si>
  <si>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</si>
  <si>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</si>
  <si>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</si>
  <si>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</si>
  <si>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</si>
  <si>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</si>
  <si>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</si>
  <si>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</si>
  <si>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</si>
  <si>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</si>
  <si>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</si>
  <si>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</si>
  <si>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</si>
  <si>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</si>
  <si>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</si>
  <si>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</si>
  <si>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</si>
  <si>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</si>
  <si>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</si>
  <si>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</si>
  <si>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</si>
  <si>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</si>
  <si>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</si>
  <si>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</si>
  <si>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</si>
  <si>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</si>
  <si>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</si>
  <si>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</si>
  <si>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</si>
  <si>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</si>
  <si>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</si>
  <si>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</si>
  <si>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</si>
  <si>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</si>
  <si>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</si>
  <si>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</si>
  <si>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</si>
  <si>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</si>
  <si>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</si>
  <si>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</si>
  <si>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</si>
  <si>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</si>
  <si>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</si>
  <si>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</si>
  <si>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</si>
  <si>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</si>
  <si>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</si>
  <si>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</si>
  <si>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</si>
  <si>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</si>
  <si>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</si>
  <si>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</si>
  <si>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</si>
  <si>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</si>
  <si>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</si>
  <si>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</si>
  <si>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</si>
  <si>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</si>
  <si>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</si>
  <si>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</si>
  <si>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</si>
  <si>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</si>
  <si>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</si>
  <si>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</si>
  <si>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</si>
  <si>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</si>
  <si>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</si>
  <si>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</si>
  <si>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</si>
  <si>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</si>
  <si>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</si>
  <si>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</si>
  <si>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</si>
  <si>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</si>
  <si>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</si>
  <si>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</si>
  <si>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</si>
  <si>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</si>
  <si>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</si>
  <si>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</si>
  <si>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</si>
  <si>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</si>
  <si>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</si>
  <si>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</si>
  <si>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</si>
  <si>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</si>
  <si>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</si>
  <si>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</si>
  <si>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</si>
  <si>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</si>
  <si>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</si>
  <si>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</si>
  <si>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</si>
  <si>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</si>
  <si>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</si>
  <si>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</si>
  <si>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</si>
  <si>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</si>
  <si>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</si>
  <si>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</si>
  <si>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</si>
  <si>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</si>
  <si>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</si>
  <si>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</si>
  <si>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</si>
  <si>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</si>
  <si>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</si>
  <si>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</si>
  <si>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</si>
  <si>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</si>
  <si>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</si>
  <si>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</si>
  <si>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</si>
  <si>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</si>
  <si>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</si>
  <si>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</si>
  <si>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</si>
  <si>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</si>
  <si>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</si>
  <si>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</si>
  <si>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</si>
  <si>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</si>
  <si>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</si>
  <si>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</si>
  <si>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</si>
  <si>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</si>
  <si>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</si>
  <si>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</si>
  <si>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</si>
  <si>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</si>
  <si>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</si>
  <si>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</si>
  <si>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</si>
  <si>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</si>
  <si>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</si>
  <si>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</si>
  <si>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</si>
  <si>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</si>
  <si>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</si>
  <si>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</si>
  <si>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</si>
  <si>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</si>
  <si>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</si>
  <si>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</si>
  <si>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</si>
  <si>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</si>
  <si>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</si>
  <si>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</si>
  <si>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</si>
  <si>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</si>
  <si>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</si>
  <si>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</si>
  <si>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</si>
  <si>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</si>
  <si>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</si>
  <si>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</si>
  <si>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</si>
  <si>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</si>
  <si>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</si>
  <si>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</si>
  <si>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</si>
  <si>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</si>
  <si>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</si>
  <si>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</si>
  <si>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</si>
  <si>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</si>
  <si>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</si>
  <si>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</si>
  <si>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</si>
  <si>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</si>
  <si>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</si>
  <si>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</si>
  <si>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</si>
  <si>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</si>
  <si>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</si>
  <si>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</si>
  <si>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</si>
  <si>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</si>
  <si>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</si>
  <si>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</si>
  <si>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</si>
  <si>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</si>
  <si>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</si>
  <si>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</si>
  <si>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</si>
  <si>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</si>
  <si>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</si>
  <si>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</si>
  <si>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</si>
  <si>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</si>
  <si>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</si>
  <si>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</si>
  <si>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</si>
  <si>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</si>
  <si>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</si>
  <si>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</si>
  <si>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</si>
  <si>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</si>
  <si>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</si>
  <si>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</si>
  <si>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</si>
  <si>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</si>
  <si>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</si>
  <si>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</si>
  <si>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</si>
  <si>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</si>
  <si>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</si>
  <si>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</si>
  <si>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</si>
  <si>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</si>
  <si>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</si>
  <si>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</si>
  <si>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</si>
  <si>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</si>
  <si>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</si>
  <si>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</si>
  <si>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</si>
  <si>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</si>
  <si>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</si>
  <si>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</si>
  <si>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</si>
  <si>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</si>
  <si>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</si>
  <si>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</si>
  <si>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</si>
  <si>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</si>
  <si>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</si>
  <si>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</si>
  <si>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</si>
  <si>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</si>
  <si>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</si>
  <si>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</si>
  <si>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</si>
  <si>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</si>
  <si>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</si>
  <si>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</si>
  <si>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</si>
  <si>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</si>
  <si>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</si>
  <si>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</si>
  <si>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</si>
  <si>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</si>
  <si>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</si>
  <si>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</si>
  <si>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</si>
  <si>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</si>
  <si>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</si>
  <si>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</si>
  <si>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</si>
  <si>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</si>
  <si>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</si>
  <si>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</si>
  <si>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</si>
  <si>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</si>
  <si>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</si>
  <si>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</si>
  <si>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</si>
  <si>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</si>
  <si>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</si>
  <si>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</si>
  <si>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</si>
  <si>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</si>
  <si>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</si>
  <si>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</si>
  <si>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</si>
  <si>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</si>
  <si>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</si>
  <si>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</si>
  <si>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</si>
  <si>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</si>
  <si>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</si>
  <si>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</si>
  <si>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</si>
  <si>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</si>
  <si>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</si>
  <si>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</si>
  <si>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</si>
  <si>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</si>
  <si>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</si>
  <si>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</si>
  <si>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</si>
  <si>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</si>
  <si>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</si>
  <si>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</si>
  <si>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</si>
  <si>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</si>
  <si>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</si>
  <si>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</si>
  <si>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</si>
  <si>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</si>
  <si>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</si>
  <si>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</si>
  <si>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</si>
  <si>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</si>
  <si>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</si>
  <si>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</si>
  <si>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</si>
  <si>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</si>
  <si>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</si>
  <si>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</si>
  <si>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</si>
  <si>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</si>
  <si>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</si>
  <si>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</si>
  <si>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</si>
  <si>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</si>
  <si>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</si>
  <si>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</si>
  <si>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</si>
  <si>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</si>
  <si>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</si>
  <si>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</si>
  <si>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</si>
  <si>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</si>
  <si>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</si>
  <si>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</si>
  <si>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</si>
  <si>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</si>
  <si>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</si>
  <si>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</si>
  <si>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</si>
  <si>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</si>
  <si>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</si>
  <si>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</si>
  <si>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</si>
  <si>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</si>
  <si>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</si>
  <si>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</si>
  <si>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</si>
  <si>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</si>
  <si>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</si>
  <si>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</si>
  <si>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</si>
  <si>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</si>
  <si>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</si>
  <si>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</si>
  <si>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</si>
  <si>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</si>
  <si>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</si>
  <si>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</si>
  <si>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</si>
  <si>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</si>
  <si>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</si>
  <si>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</si>
  <si>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</si>
  <si>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</si>
  <si>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</si>
  <si>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</si>
  <si>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</si>
  <si>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</si>
  <si>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</si>
  <si>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</si>
  <si>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</si>
  <si>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</si>
  <si>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</si>
  <si>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</si>
  <si>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</si>
  <si>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</si>
  <si>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</si>
  <si>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</si>
  <si>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</si>
  <si>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</si>
  <si>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</si>
  <si>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</si>
  <si>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</si>
  <si>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</si>
  <si>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</si>
  <si>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</si>
  <si>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</si>
  <si>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</si>
  <si>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</si>
  <si>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</si>
  <si>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</si>
  <si>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</si>
  <si>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</si>
  <si>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</si>
  <si>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</si>
  <si>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</si>
  <si>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</si>
  <si>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</si>
  <si>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</si>
  <si>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</si>
  <si>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</si>
  <si>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</si>
  <si>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</si>
  <si>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</si>
  <si>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</si>
  <si>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</si>
  <si>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</si>
  <si>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</si>
  <si>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</si>
  <si>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（150）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</si>
  <si>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</si>
  <si>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</si>
  <si>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</si>
  <si>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</si>
  <si>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</si>
  <si>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</si>
  <si>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</si>
  <si>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</si>
  <si>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</si>
  <si>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</si>
  <si>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</si>
  <si>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</si>
  <si>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</si>
  <si>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</si>
  <si>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</si>
  <si>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</si>
  <si>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</si>
  <si>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</si>
  <si>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</si>
  <si>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</si>
  <si>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</si>
  <si>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</si>
  <si>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</si>
  <si>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</si>
  <si>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</si>
  <si>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</si>
  <si>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</si>
  <si>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</si>
  <si>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</si>
  <si>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</si>
  <si>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</si>
  <si>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（児島へ）</t>
    <rPh sb="1" eb="3">
      <t>コジマ</t>
    </rPh>
    <phoneticPr fontId="3"/>
  </si>
  <si>
    <t>（山陽児島へ）</t>
    <rPh sb="1" eb="3">
      <t>サンヨウ</t>
    </rPh>
    <rPh sb="3" eb="5">
      <t>コジマ</t>
    </rPh>
    <phoneticPr fontId="3"/>
  </si>
  <si>
    <t>山陽津山北</t>
    <rPh sb="0" eb="2">
      <t>サンヨウ</t>
    </rPh>
    <rPh sb="2" eb="4">
      <t>ツヤマ</t>
    </rPh>
    <rPh sb="4" eb="5">
      <t>キタ</t>
    </rPh>
    <phoneticPr fontId="3"/>
  </si>
  <si>
    <t>2026年2月現在</t>
    <rPh sb="4" eb="5">
      <t>ネン</t>
    </rPh>
    <rPh sb="6" eb="7">
      <t>ガツ</t>
    </rPh>
    <rPh sb="7" eb="9">
      <t>ゲンザイ</t>
    </rPh>
    <phoneticPr fontId="3"/>
  </si>
  <si>
    <t>(200)</t>
    <phoneticPr fontId="3"/>
  </si>
  <si>
    <t>山陽平井西</t>
    <rPh sb="0" eb="2">
      <t>サンヨウ</t>
    </rPh>
    <rPh sb="2" eb="4">
      <t>ヒライ</t>
    </rPh>
    <rPh sb="4" eb="5">
      <t>ニシ</t>
    </rPh>
    <phoneticPr fontId="3"/>
  </si>
  <si>
    <t>山陽迫川</t>
    <rPh sb="0" eb="2">
      <t>サンヨウ</t>
    </rPh>
    <rPh sb="2" eb="4">
      <t>サコガワ</t>
    </rPh>
    <phoneticPr fontId="3"/>
  </si>
  <si>
    <t>山陽大井</t>
    <rPh sb="0" eb="2">
      <t>サンヨウ</t>
    </rPh>
    <rPh sb="2" eb="4">
      <t>オオイ</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</si>
  <si>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</si>
  <si>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</si>
  <si>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</si>
  <si>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</si>
  <si>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</si>
  <si>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</si>
  <si>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</si>
  <si>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</si>
  <si>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</si>
  <si>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</si>
  <si>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</si>
  <si>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</si>
  <si>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</si>
  <si>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</si>
  <si>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</si>
  <si>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</si>
  <si>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</si>
  <si>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</si>
  <si>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</si>
  <si>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</si>
  <si>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</si>
  <si>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</si>
  <si>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</si>
  <si>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</si>
  <si>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</si>
  <si>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</si>
  <si>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</si>
  <si>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</si>
  <si>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</si>
  <si>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</si>
  <si>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</si>
  <si>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</si>
  <si>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</si>
  <si>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</si>
  <si>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</si>
  <si>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</si>
  <si>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</si>
  <si>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</si>
  <si>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2025年12月現在</t>
    <rPh sb="4" eb="5">
      <t>ネン</t>
    </rPh>
    <rPh sb="7" eb="8">
      <t>ガツ</t>
    </rPh>
    <rPh sb="8" eb="10">
      <t>ゲンザイ</t>
    </rPh>
    <phoneticPr fontId="3"/>
  </si>
  <si>
    <t>12.その他折込広告としての不適切と認められる広告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</si>
</sst>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5">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47" xfId="34" applyNumberFormat="1" applyFont="1" applyFill="1" applyBorder="1" applyAlignment="1" applyProtection="1">
      <alignment horizontal="center" vertical="center"/>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38" fontId="42" fillId="0" borderId="0" xfId="34" applyFont="1" applyAlignment="1" applyProtection="1">
      <alignment horizontal="distributed"/>
    </xf>
    <xf numFmtId="38" fontId="41" fillId="24" borderId="88"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62" fillId="0" borderId="0" xfId="34" applyFont="1" applyAlignment="1" applyProtection="1">
      <alignment horizontal="distributed"/>
    </xf>
    <xf numFmtId="38" fontId="41" fillId="24" borderId="35" xfId="34"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xf numFmtId="0" fontId="84" fillId="0" borderId="0" xfId="46" applyFont="1" applyAlignment="1">
      <alignment horizontal="center" vertical="center"/>
    </xf>
    <xf numFmtId="0" fontId="59" fillId="0" borderId="0" xfId="46" applyFont="1" applyAlignment="1">
      <alignment vertical="center"/>
    </xf>
    <xf numFmtId="0" fontId="4" fillId="0" borderId="0" xfId="46" applyFont="1" applyAlignment="1">
      <alignment vertical="center"/>
    </xf>
    <xf numFmtId="0" fontId="85" fillId="0" borderId="0" xfId="46" applyFont="1" applyAlignment="1">
      <alignment horizontal="center"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horizontal="left" vertical="center" wrapText="1"/>
    </xf>
    <xf numFmtId="0" fontId="89" fillId="0" borderId="0" xfId="46" applyFont="1" applyAlignment="1">
      <alignment vertical="center" shrinkToFit="1"/>
    </xf>
    <xf numFmtId="0" fontId="89" fillId="0" borderId="0" xfId="46" applyFo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FECEDFDD-5808-46C4-94D1-4F2F902175DA}"/>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C18B379E-AAB2-43CE-8169-02F188E9D87F}"/>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136E07CC-110A-43CE-B455-00E805457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D56ACBCF-8921-46C8-B1FD-A64683213267}"/>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1590B64D-BEE6-4009-B535-B92298FC0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326571</xdr:rowOff>
    </xdr:from>
    <xdr:to>
      <xdr:col>2</xdr:col>
      <xdr:colOff>9903764</xdr:colOff>
      <xdr:row>30</xdr:row>
      <xdr:rowOff>204107</xdr:rowOff>
    </xdr:to>
    <xdr:pic>
      <xdr:nvPicPr>
        <xdr:cNvPr id="2" name="図 1">
          <a:extLst>
            <a:ext uri="{FF2B5EF4-FFF2-40B4-BE49-F238E27FC236}">
              <a16:creationId xmlns:a16="http://schemas.microsoft.com/office/drawing/2014/main" id="{A7469DDE-AF40-403D-AC11-7966A651D0AB}"/>
            </a:ext>
          </a:extLst>
        </xdr:cNvPr>
        <xdr:cNvPicPr>
          <a:picLocks noChangeAspect="1"/>
        </xdr:cNvPicPr>
      </xdr:nvPicPr>
      <xdr:blipFill>
        <a:blip xmlns:r="http://schemas.openxmlformats.org/officeDocument/2006/relationships" r:embed="rId1"/>
        <a:stretch>
          <a:fillRect/>
        </a:stretch>
      </xdr:blipFill>
      <xdr:spPr>
        <a:xfrm>
          <a:off x="95251" y="326571"/>
          <a:ext cx="15009163" cy="8850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ksv1\&#31038;&#20869;&#20849;&#26377;\&#26989;&#21209;&#32113;&#19968;&#36039;&#26009;2023.04&#65374;\&#23713;&#23665;&#30476;&#37096;&#25968;&#34920;\26.01&#23713;&#23665;&#30476;&#25240;&#36796;&#37096;&#25968;&#34920;&#65288;&#35501;&#23459;WEST&#23713;&#23665;&#25903;&#31038;&#29256;&#65289;.xlsx" TargetMode="External"/><Relationship Id="rId1" Type="http://schemas.openxmlformats.org/officeDocument/2006/relationships/externalLinkPath" Target="26.01&#23713;&#23665;&#30476;&#25240;&#36796;&#37096;&#25968;&#34920;&#65288;&#35501;&#23459;WEST&#23713;&#23665;&#25903;&#31038;&#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聞広告基準 "/>
      <sheetName val="お申し込みと納品につきまして "/>
      <sheetName val="搬入カレンダー2026.01-2026.12"/>
      <sheetName val="搬入カレンダー2025.01-2026.01"/>
      <sheetName val="市郡別"/>
      <sheetName val="岡山1"/>
      <sheetName val="岡山2"/>
      <sheetName val="岡山3・玉野"/>
      <sheetName val="赤磐・瀬戸内・備前・和気"/>
      <sheetName val="倉敷1"/>
      <sheetName val="倉敷2・小田"/>
      <sheetName val="総社・笠岡・井原・浅口"/>
      <sheetName val="高梁・加賀・新見"/>
      <sheetName val="津山・勝田・久米"/>
      <sheetName val="真庭・苫田・美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6508-7451-4DEF-ABD5-7B60EBA181D2}">
  <sheetPr>
    <tabColor rgb="FFFFC000"/>
  </sheetPr>
  <dimension ref="A1:I35"/>
  <sheetViews>
    <sheetView showGridLines="0" showZeros="0" zoomScale="68" zoomScaleNormal="68" zoomScaleSheetLayoutView="75" workbookViewId="0">
      <selection activeCell="E12" sqref="E12"/>
    </sheetView>
  </sheetViews>
  <sheetFormatPr defaultColWidth="11.375" defaultRowHeight="17.25" customHeight="1" x14ac:dyDescent="0.15"/>
  <cols>
    <col min="1" max="1" width="3.375" style="463" customWidth="1"/>
    <col min="2" max="2" width="64.875" style="463" customWidth="1"/>
    <col min="3" max="3" width="130.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723</v>
      </c>
      <c r="C5" s="468" t="s">
        <v>724</v>
      </c>
    </row>
    <row r="6" spans="1:9" ht="22.5" customHeight="1" x14ac:dyDescent="0.15">
      <c r="A6" s="469" t="s">
        <v>725</v>
      </c>
      <c r="B6" s="466"/>
      <c r="C6" s="470"/>
    </row>
    <row r="7" spans="1:9" ht="22.5" customHeight="1" x14ac:dyDescent="0.15">
      <c r="A7" s="469" t="s">
        <v>726</v>
      </c>
      <c r="B7" s="466"/>
      <c r="C7" s="469" t="s">
        <v>727</v>
      </c>
    </row>
    <row r="8" spans="1:9" ht="22.5" customHeight="1" x14ac:dyDescent="0.15">
      <c r="A8" s="466"/>
      <c r="B8" s="471" t="s">
        <v>728</v>
      </c>
      <c r="C8" s="472" t="s">
        <v>729</v>
      </c>
    </row>
    <row r="9" spans="1:9" ht="22.5" customHeight="1" x14ac:dyDescent="0.15">
      <c r="A9" s="466"/>
      <c r="B9" s="471" t="s">
        <v>730</v>
      </c>
      <c r="C9" s="472"/>
    </row>
    <row r="10" spans="1:9" ht="22.5" customHeight="1" x14ac:dyDescent="0.15">
      <c r="A10" s="466"/>
      <c r="B10" s="471" t="s">
        <v>731</v>
      </c>
      <c r="C10" s="469" t="s">
        <v>732</v>
      </c>
    </row>
    <row r="11" spans="1:9" ht="22.5" customHeight="1" x14ac:dyDescent="0.15">
      <c r="A11" s="466"/>
      <c r="B11" s="471" t="s">
        <v>733</v>
      </c>
      <c r="C11" s="471" t="s">
        <v>734</v>
      </c>
    </row>
    <row r="12" spans="1:9" ht="22.5" customHeight="1" x14ac:dyDescent="0.15">
      <c r="A12" s="469" t="s">
        <v>735</v>
      </c>
      <c r="B12" s="466"/>
      <c r="C12" s="469" t="s">
        <v>736</v>
      </c>
    </row>
    <row r="13" spans="1:9" ht="22.5" customHeight="1" x14ac:dyDescent="0.15">
      <c r="A13" s="466"/>
      <c r="B13" s="471" t="s">
        <v>737</v>
      </c>
      <c r="C13" s="469" t="s">
        <v>738</v>
      </c>
    </row>
    <row r="14" spans="1:9" ht="22.5" customHeight="1" x14ac:dyDescent="0.15">
      <c r="A14" s="466"/>
      <c r="B14" s="471" t="s">
        <v>739</v>
      </c>
      <c r="C14" s="473" t="s">
        <v>740</v>
      </c>
    </row>
    <row r="15" spans="1:9" ht="22.5" customHeight="1" x14ac:dyDescent="0.15">
      <c r="A15" s="466"/>
      <c r="B15" s="471" t="s">
        <v>741</v>
      </c>
      <c r="C15" s="469" t="s">
        <v>742</v>
      </c>
    </row>
    <row r="16" spans="1:9" ht="22.5" customHeight="1" x14ac:dyDescent="0.15">
      <c r="A16" s="466"/>
      <c r="B16" s="471" t="s">
        <v>743</v>
      </c>
      <c r="C16" s="471" t="s">
        <v>744</v>
      </c>
    </row>
    <row r="17" spans="1:3" ht="22.5" customHeight="1" x14ac:dyDescent="0.15">
      <c r="A17" s="466"/>
      <c r="B17" s="471" t="s">
        <v>745</v>
      </c>
      <c r="C17" s="469" t="s">
        <v>746</v>
      </c>
    </row>
    <row r="18" spans="1:3" ht="22.5" customHeight="1" x14ac:dyDescent="0.15">
      <c r="A18" s="466"/>
      <c r="B18" s="471" t="s">
        <v>747</v>
      </c>
      <c r="C18" s="471" t="s">
        <v>748</v>
      </c>
    </row>
    <row r="19" spans="1:3" ht="22.5" customHeight="1" x14ac:dyDescent="0.15">
      <c r="A19" s="466"/>
      <c r="B19" s="466"/>
      <c r="C19" s="469" t="s">
        <v>749</v>
      </c>
    </row>
    <row r="20" spans="1:3" ht="22.5" customHeight="1" x14ac:dyDescent="0.15">
      <c r="A20" s="470"/>
      <c r="B20" s="470"/>
      <c r="C20" s="473" t="s">
        <v>750</v>
      </c>
    </row>
    <row r="21" spans="1:3" ht="22.5" customHeight="1" x14ac:dyDescent="0.15">
      <c r="A21" s="470"/>
      <c r="B21" s="470"/>
      <c r="C21" s="469" t="s">
        <v>751</v>
      </c>
    </row>
    <row r="22" spans="1:3" ht="22.5" customHeight="1" x14ac:dyDescent="0.15">
      <c r="A22" s="470"/>
      <c r="B22" s="470"/>
      <c r="C22" s="474" t="s">
        <v>752</v>
      </c>
    </row>
    <row r="23" spans="1:3" ht="22.5" customHeight="1" x14ac:dyDescent="0.15">
      <c r="A23" s="470"/>
      <c r="B23" s="470"/>
      <c r="C23" s="474" t="s">
        <v>753</v>
      </c>
    </row>
    <row r="24" spans="1:3" ht="22.5" customHeight="1" x14ac:dyDescent="0.15">
      <c r="A24" s="470"/>
      <c r="B24" s="470"/>
      <c r="C24" s="474" t="s">
        <v>754</v>
      </c>
    </row>
    <row r="25" spans="1:3" ht="22.5" customHeight="1" x14ac:dyDescent="0.15">
      <c r="A25" s="470"/>
      <c r="B25" s="470"/>
      <c r="C25" s="469" t="s">
        <v>755</v>
      </c>
    </row>
    <row r="26" spans="1:3" ht="22.5" customHeight="1" x14ac:dyDescent="0.15">
      <c r="A26" s="470"/>
      <c r="B26" s="470"/>
      <c r="C26" s="472" t="s">
        <v>756</v>
      </c>
    </row>
    <row r="27" spans="1:3" ht="22.5" customHeight="1" x14ac:dyDescent="0.15">
      <c r="A27" s="470"/>
      <c r="B27" s="470"/>
      <c r="C27" s="472"/>
    </row>
    <row r="28" spans="1:3" ht="22.5" customHeight="1" x14ac:dyDescent="0.15">
      <c r="A28" s="470"/>
      <c r="B28" s="470"/>
      <c r="C28" s="469" t="s">
        <v>757</v>
      </c>
    </row>
    <row r="29" spans="1:3" ht="22.5" customHeight="1" x14ac:dyDescent="0.15">
      <c r="A29" s="470"/>
      <c r="B29" s="470"/>
      <c r="C29" s="471" t="s">
        <v>758</v>
      </c>
    </row>
    <row r="30" spans="1:3" ht="22.5" customHeight="1" x14ac:dyDescent="0.15">
      <c r="A30" s="470"/>
      <c r="B30" s="470"/>
      <c r="C30" s="469" t="s">
        <v>759</v>
      </c>
    </row>
    <row r="31" spans="1:3" ht="22.5" customHeight="1" x14ac:dyDescent="0.15">
      <c r="A31" s="470"/>
      <c r="B31" s="470"/>
      <c r="C31" s="471" t="s">
        <v>760</v>
      </c>
    </row>
    <row r="32" spans="1:3" ht="22.5" customHeight="1" x14ac:dyDescent="0.15">
      <c r="A32" s="470"/>
      <c r="B32" s="470"/>
      <c r="C32" s="469" t="s">
        <v>762</v>
      </c>
    </row>
    <row r="33" spans="1:3" ht="22.5" customHeight="1" x14ac:dyDescent="0.15">
      <c r="A33" s="470"/>
      <c r="B33" s="470"/>
      <c r="C33" s="471"/>
    </row>
    <row r="34" spans="1:3" ht="17.25" customHeight="1" x14ac:dyDescent="0.15">
      <c r="A34" s="470"/>
      <c r="B34" s="470"/>
      <c r="C34" s="470"/>
    </row>
    <row r="35" spans="1:3" ht="17.25" customHeight="1" x14ac:dyDescent="0.15">
      <c r="C35" s="318" t="s">
        <v>761</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SUM(D45,G45,J45,M45,P45,S45)</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19" t="s">
        <v>476</v>
      </c>
      <c r="B7" s="138" t="s">
        <v>196</v>
      </c>
      <c r="C7" s="164">
        <v>5700</v>
      </c>
      <c r="D7" s="163"/>
      <c r="E7" s="138" t="s">
        <v>458</v>
      </c>
      <c r="F7" s="164">
        <v>1950</v>
      </c>
      <c r="G7" s="163"/>
      <c r="H7" s="138" t="s">
        <v>699</v>
      </c>
      <c r="I7" s="164">
        <v>700</v>
      </c>
      <c r="J7" s="163"/>
      <c r="K7" s="138" t="s">
        <v>196</v>
      </c>
      <c r="L7" s="244" t="s">
        <v>302</v>
      </c>
      <c r="M7" s="179"/>
      <c r="N7" s="6"/>
      <c r="O7" s="175"/>
      <c r="P7" s="173"/>
      <c r="Q7" s="138" t="s">
        <v>703</v>
      </c>
      <c r="R7" s="164">
        <v>400</v>
      </c>
      <c r="S7" s="181"/>
      <c r="T7" s="2"/>
    </row>
    <row r="8" spans="1:20" ht="18" customHeight="1" x14ac:dyDescent="0.15">
      <c r="A8" s="419"/>
      <c r="B8" s="138" t="s">
        <v>242</v>
      </c>
      <c r="C8" s="164">
        <v>1200</v>
      </c>
      <c r="D8" s="163"/>
      <c r="E8" s="138" t="s">
        <v>459</v>
      </c>
      <c r="F8" s="164">
        <v>650</v>
      </c>
      <c r="G8" s="163"/>
      <c r="H8" s="138"/>
      <c r="I8" s="164"/>
      <c r="J8" s="179"/>
      <c r="K8" s="138"/>
      <c r="L8" s="164"/>
      <c r="M8" s="179"/>
      <c r="N8" s="6"/>
      <c r="O8" s="175"/>
      <c r="P8" s="173"/>
      <c r="Q8" s="138" t="s">
        <v>197</v>
      </c>
      <c r="R8" s="164">
        <v>50</v>
      </c>
      <c r="S8" s="181"/>
      <c r="T8" s="2"/>
    </row>
    <row r="9" spans="1:20" ht="18" customHeight="1" x14ac:dyDescent="0.15">
      <c r="A9" s="419"/>
      <c r="B9" s="138" t="s">
        <v>198</v>
      </c>
      <c r="C9" s="164">
        <v>1100</v>
      </c>
      <c r="D9" s="163"/>
      <c r="E9" s="138"/>
      <c r="F9" s="164"/>
      <c r="G9" s="179"/>
      <c r="H9" s="138" t="s">
        <v>700</v>
      </c>
      <c r="I9" s="164">
        <v>200</v>
      </c>
      <c r="J9" s="163"/>
      <c r="K9" s="138"/>
      <c r="L9" s="164"/>
      <c r="M9" s="179"/>
      <c r="N9" s="6"/>
      <c r="O9" s="175"/>
      <c r="P9" s="173"/>
      <c r="Q9" s="151" t="s">
        <v>705</v>
      </c>
      <c r="R9" s="164">
        <v>50</v>
      </c>
      <c r="S9" s="181"/>
      <c r="T9" s="2"/>
    </row>
    <row r="10" spans="1:20" ht="18" customHeight="1" x14ac:dyDescent="0.15">
      <c r="A10" s="419"/>
      <c r="B10" s="138"/>
      <c r="C10" s="164"/>
      <c r="D10" s="179"/>
      <c r="E10" s="138"/>
      <c r="F10" s="164"/>
      <c r="G10" s="179"/>
      <c r="H10" s="138"/>
      <c r="I10" s="164"/>
      <c r="J10" s="179"/>
      <c r="K10" s="138"/>
      <c r="L10" s="164"/>
      <c r="M10" s="179"/>
      <c r="N10" s="6"/>
      <c r="O10" s="175"/>
      <c r="P10" s="173"/>
      <c r="Q10" s="151" t="s">
        <v>483</v>
      </c>
      <c r="R10" s="244" t="s">
        <v>302</v>
      </c>
      <c r="S10" s="179"/>
      <c r="T10" s="2"/>
    </row>
    <row r="11" spans="1:20" ht="18" customHeight="1" x14ac:dyDescent="0.15">
      <c r="A11" s="419"/>
      <c r="B11" s="138" t="s">
        <v>533</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19"/>
      <c r="B12" s="138" t="s">
        <v>534</v>
      </c>
      <c r="C12" s="164">
        <v>1800</v>
      </c>
      <c r="D12" s="163"/>
      <c r="E12" s="138"/>
      <c r="F12" s="164"/>
      <c r="G12" s="179"/>
      <c r="H12" s="138"/>
      <c r="I12" s="164"/>
      <c r="J12" s="179"/>
      <c r="K12" s="138"/>
      <c r="L12" s="164"/>
      <c r="M12" s="179"/>
      <c r="N12" s="6"/>
      <c r="O12" s="175"/>
      <c r="P12" s="173"/>
      <c r="Q12" s="121"/>
      <c r="R12" s="164"/>
      <c r="S12" s="209"/>
      <c r="T12" s="2"/>
    </row>
    <row r="13" spans="1:20" ht="18" customHeight="1" x14ac:dyDescent="0.15">
      <c r="A13" s="419"/>
      <c r="B13" s="138" t="s">
        <v>243</v>
      </c>
      <c r="C13" s="244" t="s">
        <v>532</v>
      </c>
      <c r="D13" s="179"/>
      <c r="E13" s="138"/>
      <c r="F13" s="164"/>
      <c r="G13" s="179"/>
      <c r="H13" s="138"/>
      <c r="I13" s="164"/>
      <c r="J13" s="179"/>
      <c r="K13" s="138"/>
      <c r="L13" s="164"/>
      <c r="M13" s="179"/>
      <c r="N13" s="6"/>
      <c r="O13" s="175"/>
      <c r="P13" s="173"/>
      <c r="Q13" s="8"/>
      <c r="R13" s="164"/>
      <c r="S13" s="209"/>
      <c r="T13" s="2"/>
    </row>
    <row r="14" spans="1:20" ht="18" customHeight="1" x14ac:dyDescent="0.15">
      <c r="A14" s="419"/>
      <c r="B14" s="138" t="s">
        <v>244</v>
      </c>
      <c r="C14" s="244" t="s">
        <v>532</v>
      </c>
      <c r="D14" s="179"/>
      <c r="E14" s="138"/>
      <c r="F14" s="164"/>
      <c r="G14" s="179"/>
      <c r="H14" s="138"/>
      <c r="I14" s="164"/>
      <c r="J14" s="179"/>
      <c r="K14" s="138"/>
      <c r="L14" s="164"/>
      <c r="M14" s="179"/>
      <c r="N14" s="6"/>
      <c r="O14" s="175"/>
      <c r="P14" s="173"/>
      <c r="Q14" s="8"/>
      <c r="R14" s="164"/>
      <c r="S14" s="209"/>
      <c r="T14" s="2"/>
    </row>
    <row r="15" spans="1:20" ht="18" customHeight="1" x14ac:dyDescent="0.15">
      <c r="A15" s="419"/>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14" t="s">
        <v>641</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14"/>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15"/>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15800</v>
      </c>
      <c r="B19" s="278" t="s">
        <v>95</v>
      </c>
      <c r="C19" s="279">
        <f>SUM(C7:C18)</f>
        <v>11150</v>
      </c>
      <c r="D19" s="280">
        <f>SUM(D7:D17)</f>
        <v>0</v>
      </c>
      <c r="E19" s="281" t="s">
        <v>309</v>
      </c>
      <c r="F19" s="279">
        <f>SUM(F7:F18)</f>
        <v>3200</v>
      </c>
      <c r="G19" s="282">
        <f>SUM(G7:G17)</f>
        <v>0</v>
      </c>
      <c r="H19" s="278" t="s">
        <v>309</v>
      </c>
      <c r="I19" s="279">
        <f>SUM(I7:I18)</f>
        <v>900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19" t="s">
        <v>316</v>
      </c>
      <c r="B20" s="138" t="s">
        <v>201</v>
      </c>
      <c r="C20" s="164">
        <v>4250</v>
      </c>
      <c r="D20" s="163"/>
      <c r="E20" s="138" t="s">
        <v>460</v>
      </c>
      <c r="F20" s="164">
        <v>1300</v>
      </c>
      <c r="G20" s="163"/>
      <c r="H20" s="138" t="s">
        <v>627</v>
      </c>
      <c r="I20" s="164">
        <v>500</v>
      </c>
      <c r="J20" s="163"/>
      <c r="K20" s="8"/>
      <c r="L20" s="164"/>
      <c r="M20" s="178"/>
      <c r="N20" s="6"/>
      <c r="O20" s="175"/>
      <c r="P20" s="173"/>
      <c r="Q20" s="138" t="s">
        <v>625</v>
      </c>
      <c r="R20" s="164">
        <v>250</v>
      </c>
      <c r="S20" s="181"/>
      <c r="T20" s="2"/>
    </row>
    <row r="21" spans="1:20" ht="18" customHeight="1" x14ac:dyDescent="0.15">
      <c r="A21" s="419"/>
      <c r="B21" s="138"/>
      <c r="C21" s="164"/>
      <c r="D21" s="179"/>
      <c r="E21" s="138" t="s">
        <v>461</v>
      </c>
      <c r="F21" s="164">
        <v>800</v>
      </c>
      <c r="G21" s="163"/>
      <c r="H21" s="138"/>
      <c r="I21" s="164"/>
      <c r="J21" s="179"/>
      <c r="K21" s="8"/>
      <c r="L21" s="164"/>
      <c r="M21" s="178"/>
      <c r="N21" s="6"/>
      <c r="O21" s="175"/>
      <c r="P21" s="173"/>
      <c r="Q21" s="121"/>
      <c r="R21" s="164"/>
      <c r="S21" s="209"/>
      <c r="T21" s="2"/>
    </row>
    <row r="22" spans="1:20" ht="25.5" customHeight="1" x14ac:dyDescent="0.15">
      <c r="A22" s="419"/>
      <c r="B22" s="88" t="s">
        <v>531</v>
      </c>
      <c r="C22" s="164">
        <v>1850</v>
      </c>
      <c r="D22" s="163"/>
      <c r="E22" s="138"/>
      <c r="F22" s="164"/>
      <c r="G22" s="179"/>
      <c r="H22" s="309" t="s">
        <v>628</v>
      </c>
      <c r="I22" s="164">
        <v>200</v>
      </c>
      <c r="J22" s="163"/>
      <c r="K22" s="8"/>
      <c r="L22" s="164"/>
      <c r="M22" s="178"/>
      <c r="N22" s="6"/>
      <c r="O22" s="175"/>
      <c r="P22" s="173"/>
      <c r="Q22" s="88" t="s">
        <v>630</v>
      </c>
      <c r="R22" s="164">
        <v>100</v>
      </c>
      <c r="S22" s="181"/>
      <c r="T22" s="2"/>
    </row>
    <row r="23" spans="1:20" ht="18" customHeight="1" x14ac:dyDescent="0.15">
      <c r="A23" s="419"/>
      <c r="B23" s="138" t="s">
        <v>202</v>
      </c>
      <c r="C23" s="330" t="s">
        <v>715</v>
      </c>
      <c r="D23" s="179"/>
      <c r="E23" s="138"/>
      <c r="F23" s="164"/>
      <c r="G23" s="179"/>
      <c r="H23" s="138" t="s">
        <v>629</v>
      </c>
      <c r="I23" s="330" t="s">
        <v>715</v>
      </c>
      <c r="J23" s="179"/>
      <c r="K23" s="8"/>
      <c r="L23" s="164"/>
      <c r="M23" s="178"/>
      <c r="N23" s="6"/>
      <c r="O23" s="175"/>
      <c r="P23" s="173"/>
      <c r="Q23" s="138" t="s">
        <v>626</v>
      </c>
      <c r="R23" s="330" t="s">
        <v>716</v>
      </c>
      <c r="S23" s="179"/>
      <c r="T23" s="2"/>
    </row>
    <row r="24" spans="1:20" ht="18" customHeight="1" x14ac:dyDescent="0.15">
      <c r="A24" s="419"/>
      <c r="B24" s="138" t="s">
        <v>203</v>
      </c>
      <c r="C24" s="244" t="s">
        <v>591</v>
      </c>
      <c r="D24" s="179"/>
      <c r="E24" s="138"/>
      <c r="F24" s="164"/>
      <c r="G24" s="179"/>
      <c r="H24" s="138"/>
      <c r="I24" s="164"/>
      <c r="J24" s="179"/>
      <c r="K24" s="8"/>
      <c r="L24" s="164"/>
      <c r="M24" s="178"/>
      <c r="N24" s="6"/>
      <c r="O24" s="175"/>
      <c r="P24" s="173"/>
      <c r="Q24" s="121"/>
      <c r="R24" s="164"/>
      <c r="S24" s="209"/>
      <c r="T24" s="2"/>
    </row>
    <row r="25" spans="1:20" ht="18" customHeight="1" x14ac:dyDescent="0.15">
      <c r="A25" s="419"/>
      <c r="B25" s="138" t="s">
        <v>592</v>
      </c>
      <c r="C25" s="164">
        <v>900</v>
      </c>
      <c r="D25" s="163"/>
      <c r="E25" s="138" t="s">
        <v>462</v>
      </c>
      <c r="F25" s="164">
        <v>100</v>
      </c>
      <c r="G25" s="163"/>
      <c r="H25" s="449" t="s">
        <v>631</v>
      </c>
      <c r="I25" s="450"/>
      <c r="J25" s="193"/>
      <c r="K25" s="8"/>
      <c r="L25" s="164"/>
      <c r="M25" s="178"/>
      <c r="N25" s="6"/>
      <c r="O25" s="175"/>
      <c r="P25" s="173"/>
      <c r="Q25" s="8"/>
      <c r="R25" s="164"/>
      <c r="S25" s="209"/>
      <c r="T25" s="2"/>
    </row>
    <row r="26" spans="1:20" ht="18" customHeight="1" x14ac:dyDescent="0.15">
      <c r="A26" s="419"/>
      <c r="B26" s="88"/>
      <c r="C26" s="191"/>
      <c r="D26" s="238"/>
      <c r="E26" s="89"/>
      <c r="F26" s="194"/>
      <c r="G26" s="195"/>
      <c r="H26" s="449" t="s">
        <v>632</v>
      </c>
      <c r="I26" s="451"/>
      <c r="J26" s="193"/>
      <c r="K26" s="8"/>
      <c r="L26" s="164"/>
      <c r="M26" s="178"/>
      <c r="N26" s="6"/>
      <c r="O26" s="175"/>
      <c r="P26" s="173"/>
      <c r="Q26" s="8"/>
      <c r="R26" s="164"/>
      <c r="S26" s="209"/>
      <c r="T26" s="2"/>
    </row>
    <row r="27" spans="1:20" ht="18" customHeight="1" x14ac:dyDescent="0.15">
      <c r="A27" s="414" t="s">
        <v>641</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14"/>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15"/>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10250</v>
      </c>
      <c r="B30" s="278" t="s">
        <v>95</v>
      </c>
      <c r="C30" s="279">
        <f>SUM(C20:C28)</f>
        <v>7000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48"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48"/>
      <c r="B32" s="138" t="s">
        <v>212</v>
      </c>
      <c r="C32" s="164">
        <v>1800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48"/>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48"/>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48"/>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48"/>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43" t="s">
        <v>643</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43"/>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3350</v>
      </c>
      <c r="B39" s="278" t="s">
        <v>95</v>
      </c>
      <c r="C39" s="279">
        <f>SUM(C31:C38)</f>
        <v>2450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29400</v>
      </c>
      <c r="B45" s="286" t="s">
        <v>95</v>
      </c>
      <c r="C45" s="287">
        <f>SUM(C39,C30,C19)</f>
        <v>20600</v>
      </c>
      <c r="D45" s="288">
        <f>SUM(D39,D30,D19)</f>
        <v>0</v>
      </c>
      <c r="E45" s="289" t="s">
        <v>95</v>
      </c>
      <c r="F45" s="287">
        <f>SUM(F39,F30,F19)</f>
        <v>6150</v>
      </c>
      <c r="G45" s="290">
        <f>SUM(G39,G30,G19)</f>
        <v>0</v>
      </c>
      <c r="H45" s="286" t="s">
        <v>95</v>
      </c>
      <c r="I45" s="287">
        <f>SUM(I39,I30,I19)</f>
        <v>1600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afXHi+HZgGK5bk3cUucvTMgh2Te1yHXyYsLkT/1L8NrpEqXL9vHDI9IRr4dVpbyRHTrKlzNVSvU4anmUT49/nA==" saltValue="lCnKHOlJ3I6shnAEtJW9Rg==" spinCount="100000" sheet="1" selectLockedCells="1"/>
  <mergeCells count="24">
    <mergeCell ref="A37:A38"/>
    <mergeCell ref="A20:A26"/>
    <mergeCell ref="A31:A36"/>
    <mergeCell ref="A7:A15"/>
    <mergeCell ref="K4:M4"/>
    <mergeCell ref="E4:G4"/>
    <mergeCell ref="H25:I25"/>
    <mergeCell ref="H26:I26"/>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D7:D44 P29 P7:P21 J22 J7:J20 S7:S22 S24:S32" xr:uid="{00000000-0002-0000-0600-000000000000}">
      <formula1>C7</formula1>
    </dataValidation>
    <dataValidation type="decimal" operator="lessThanOrEqual" allowBlank="1" showInputMessage="1" showErrorMessage="1" error="部数を超えています" sqref="G35:G38 P31 S32 G31:G32 D31:D32 J9 J22 G7:G18 D6:D14 M7 G29 D20:D25 S6:S14 G20:G27 J20 S20 J7 S22" xr:uid="{00000000-0002-0000-06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T113"/>
  <sheetViews>
    <sheetView showZeros="0" zoomScale="66" zoomScaleNormal="66" zoomScaleSheetLayoutView="80" workbookViewId="0">
      <selection activeCell="K4" sqref="K4:M4"/>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SUM(D44,G44,J44,M44,P44,S44)</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393</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45" t="s">
        <v>283</v>
      </c>
      <c r="B6" s="138" t="s">
        <v>204</v>
      </c>
      <c r="C6" s="164">
        <v>2500</v>
      </c>
      <c r="D6" s="163"/>
      <c r="E6" s="138" t="s">
        <v>204</v>
      </c>
      <c r="F6" s="164">
        <v>950</v>
      </c>
      <c r="G6" s="163"/>
      <c r="H6" s="87"/>
      <c r="I6" s="210"/>
      <c r="J6" s="238"/>
      <c r="K6" s="87"/>
      <c r="L6" s="210"/>
      <c r="M6" s="238"/>
      <c r="N6" s="87"/>
      <c r="O6" s="210"/>
      <c r="P6" s="238"/>
      <c r="Q6" s="87"/>
      <c r="R6" s="210"/>
      <c r="S6" s="238"/>
      <c r="T6" s="2"/>
    </row>
    <row r="7" spans="1:20" ht="18" customHeight="1" x14ac:dyDescent="0.15">
      <c r="A7" s="446"/>
      <c r="B7" s="138" t="s">
        <v>205</v>
      </c>
      <c r="C7" s="164">
        <v>3550</v>
      </c>
      <c r="D7" s="163"/>
      <c r="E7" s="138" t="s">
        <v>206</v>
      </c>
      <c r="F7" s="164">
        <v>1050</v>
      </c>
      <c r="G7" s="163"/>
      <c r="H7" s="87"/>
      <c r="I7" s="210"/>
      <c r="J7" s="238"/>
      <c r="K7" s="87"/>
      <c r="L7" s="210"/>
      <c r="M7" s="238"/>
      <c r="N7" s="87"/>
      <c r="O7" s="210"/>
      <c r="P7" s="238"/>
      <c r="Q7" s="87"/>
      <c r="R7" s="210"/>
      <c r="S7" s="238"/>
      <c r="T7" s="2"/>
    </row>
    <row r="8" spans="1:20" ht="18" customHeight="1" x14ac:dyDescent="0.15">
      <c r="A8" s="446"/>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46"/>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43" t="s">
        <v>645</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43"/>
      <c r="B11" s="138" t="s">
        <v>210</v>
      </c>
      <c r="C11" s="164">
        <v>600</v>
      </c>
      <c r="D11" s="163"/>
      <c r="E11" s="138" t="s">
        <v>210</v>
      </c>
      <c r="F11" s="311" t="s">
        <v>503</v>
      </c>
      <c r="G11" s="179"/>
      <c r="H11" s="87"/>
      <c r="I11" s="210"/>
      <c r="J11" s="238"/>
      <c r="K11" s="87"/>
      <c r="L11" s="210"/>
      <c r="M11" s="238"/>
      <c r="N11" s="87"/>
      <c r="O11" s="210"/>
      <c r="P11" s="238"/>
      <c r="Q11" s="87"/>
      <c r="R11" s="210"/>
      <c r="S11" s="238"/>
      <c r="T11" s="2"/>
    </row>
    <row r="12" spans="1:20" ht="18" customHeight="1" thickBot="1" x14ac:dyDescent="0.2">
      <c r="A12" s="444"/>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13000</v>
      </c>
      <c r="B13" s="278" t="s">
        <v>95</v>
      </c>
      <c r="C13" s="279">
        <f>SUM(C6:C12)</f>
        <v>11000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391" t="s">
        <v>380</v>
      </c>
      <c r="B14" s="138" t="s">
        <v>214</v>
      </c>
      <c r="C14" s="164">
        <v>2850</v>
      </c>
      <c r="D14" s="163"/>
      <c r="E14" s="138" t="s">
        <v>214</v>
      </c>
      <c r="F14" s="164">
        <v>750</v>
      </c>
      <c r="G14" s="163"/>
      <c r="H14" s="138"/>
      <c r="I14" s="244"/>
      <c r="J14" s="179"/>
      <c r="K14" s="138" t="s">
        <v>598</v>
      </c>
      <c r="L14" s="164">
        <v>100</v>
      </c>
      <c r="M14" s="163"/>
      <c r="N14" s="138" t="s">
        <v>599</v>
      </c>
      <c r="O14" s="164">
        <v>750</v>
      </c>
      <c r="P14" s="163"/>
      <c r="Q14" s="138" t="s">
        <v>215</v>
      </c>
      <c r="R14" s="164">
        <v>200</v>
      </c>
      <c r="S14" s="163"/>
      <c r="T14" s="2"/>
    </row>
    <row r="15" spans="1:20" ht="18" customHeight="1" x14ac:dyDescent="0.15">
      <c r="A15" s="391"/>
      <c r="B15" s="138" t="s">
        <v>547</v>
      </c>
      <c r="C15" s="164">
        <v>1500</v>
      </c>
      <c r="D15" s="163"/>
      <c r="E15" s="138" t="s">
        <v>548</v>
      </c>
      <c r="F15" s="164">
        <v>200</v>
      </c>
      <c r="G15" s="163"/>
      <c r="H15" s="87"/>
      <c r="I15" s="210"/>
      <c r="J15" s="238"/>
      <c r="K15" s="87"/>
      <c r="L15" s="210"/>
      <c r="M15" s="238"/>
      <c r="N15" s="138" t="s">
        <v>600</v>
      </c>
      <c r="O15" s="164">
        <v>650</v>
      </c>
      <c r="P15" s="163"/>
      <c r="Q15" s="138" t="s">
        <v>549</v>
      </c>
      <c r="R15" s="164">
        <v>100</v>
      </c>
      <c r="S15" s="163"/>
      <c r="T15" s="2"/>
    </row>
    <row r="16" spans="1:20" ht="18" customHeight="1" x14ac:dyDescent="0.15">
      <c r="A16" s="391"/>
      <c r="B16" s="138" t="s">
        <v>487</v>
      </c>
      <c r="C16" s="275">
        <v>800</v>
      </c>
      <c r="D16" s="163"/>
      <c r="E16" s="138" t="s">
        <v>216</v>
      </c>
      <c r="F16" s="164">
        <v>800</v>
      </c>
      <c r="G16" s="163"/>
      <c r="H16" s="87"/>
      <c r="I16" s="210"/>
      <c r="J16" s="238"/>
      <c r="K16" s="87"/>
      <c r="L16" s="210"/>
      <c r="M16" s="238"/>
      <c r="N16" s="137"/>
      <c r="O16" s="211" t="s">
        <v>488</v>
      </c>
      <c r="P16" s="238"/>
      <c r="Q16" s="212" t="s">
        <v>217</v>
      </c>
      <c r="R16" s="210"/>
      <c r="S16" s="238"/>
      <c r="T16" s="2"/>
    </row>
    <row r="17" spans="1:20" ht="18" customHeight="1" x14ac:dyDescent="0.15">
      <c r="A17" s="391"/>
      <c r="B17" s="138" t="s">
        <v>486</v>
      </c>
      <c r="C17" s="164">
        <v>650</v>
      </c>
      <c r="D17" s="163"/>
      <c r="E17" s="138"/>
      <c r="F17" s="164"/>
      <c r="G17" s="179"/>
      <c r="H17" s="87"/>
      <c r="I17" s="210"/>
      <c r="J17" s="238"/>
      <c r="K17" s="87"/>
      <c r="L17" s="210"/>
      <c r="M17" s="238"/>
      <c r="N17" s="87"/>
      <c r="O17" s="210"/>
      <c r="P17" s="238"/>
      <c r="Q17" s="87"/>
      <c r="R17" s="210"/>
      <c r="S17" s="238"/>
      <c r="T17" s="2"/>
    </row>
    <row r="18" spans="1:20" ht="18" customHeight="1" x14ac:dyDescent="0.15">
      <c r="A18" s="391"/>
      <c r="B18" s="138" t="s">
        <v>218</v>
      </c>
      <c r="C18" s="164">
        <v>1100</v>
      </c>
      <c r="D18" s="163"/>
      <c r="E18" s="138"/>
      <c r="F18" s="164"/>
      <c r="G18" s="179"/>
      <c r="H18" s="87"/>
      <c r="I18" s="210"/>
      <c r="J18" s="238"/>
      <c r="K18" s="87"/>
      <c r="L18" s="210"/>
      <c r="M18" s="238"/>
      <c r="N18" s="87"/>
      <c r="O18" s="210"/>
      <c r="P18" s="238"/>
      <c r="Q18" s="138" t="s">
        <v>722</v>
      </c>
      <c r="R18" s="164">
        <v>50</v>
      </c>
      <c r="S18" s="163"/>
      <c r="T18" s="2"/>
    </row>
    <row r="19" spans="1:20" ht="18" customHeight="1" x14ac:dyDescent="0.15">
      <c r="A19" s="391"/>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391"/>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43" t="s">
        <v>645</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43"/>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11650</v>
      </c>
      <c r="B23" s="278" t="s">
        <v>95</v>
      </c>
      <c r="C23" s="279">
        <f>SUM(C14:C22)</f>
        <v>8050</v>
      </c>
      <c r="D23" s="280">
        <f>SUM(D14:D22)</f>
        <v>0</v>
      </c>
      <c r="E23" s="281" t="s">
        <v>95</v>
      </c>
      <c r="F23" s="279">
        <f>SUM(F14:F22)</f>
        <v>1750</v>
      </c>
      <c r="G23" s="282">
        <f>SUM(G14:G22)</f>
        <v>0</v>
      </c>
      <c r="H23" s="278" t="s">
        <v>95</v>
      </c>
      <c r="I23" s="279">
        <f>SUM(I14:I22)</f>
        <v>0</v>
      </c>
      <c r="J23" s="280">
        <f>SUM(J14:J22)</f>
        <v>0</v>
      </c>
      <c r="K23" s="283" t="s">
        <v>95</v>
      </c>
      <c r="L23" s="279">
        <f>SUM(L14:L22)</f>
        <v>100</v>
      </c>
      <c r="M23" s="282">
        <f>SUM(M14:M22)</f>
        <v>0</v>
      </c>
      <c r="N23" s="284" t="s">
        <v>95</v>
      </c>
      <c r="O23" s="279">
        <f>SUM(O14:O22)</f>
        <v>1400</v>
      </c>
      <c r="P23" s="280">
        <f>SUM(P14:P22)</f>
        <v>0</v>
      </c>
      <c r="Q23" s="283" t="s">
        <v>95</v>
      </c>
      <c r="R23" s="279">
        <f>SUM(R14:R22)</f>
        <v>350</v>
      </c>
      <c r="S23" s="282">
        <f>SUM(S14:S22)</f>
        <v>0</v>
      </c>
      <c r="T23" s="154"/>
    </row>
    <row r="24" spans="1:20" ht="18" customHeight="1" x14ac:dyDescent="0.15">
      <c r="A24" s="391" t="s">
        <v>381</v>
      </c>
      <c r="B24" s="138" t="s">
        <v>225</v>
      </c>
      <c r="C24" s="164">
        <v>1300</v>
      </c>
      <c r="D24" s="163"/>
      <c r="E24" s="138" t="s">
        <v>225</v>
      </c>
      <c r="F24" s="164">
        <v>500</v>
      </c>
      <c r="G24" s="163"/>
      <c r="H24" s="138" t="s">
        <v>225</v>
      </c>
      <c r="I24" s="248" t="s">
        <v>539</v>
      </c>
      <c r="J24" s="179"/>
      <c r="K24" s="87"/>
      <c r="L24" s="210"/>
      <c r="M24" s="238"/>
      <c r="N24" s="138" t="s">
        <v>601</v>
      </c>
      <c r="O24" s="164">
        <v>1050</v>
      </c>
      <c r="P24" s="163"/>
      <c r="Q24" s="138" t="s">
        <v>226</v>
      </c>
      <c r="R24" s="164">
        <v>150</v>
      </c>
      <c r="S24" s="163"/>
      <c r="T24" s="2"/>
    </row>
    <row r="25" spans="1:20" ht="18" customHeight="1" x14ac:dyDescent="0.15">
      <c r="A25" s="391"/>
      <c r="B25" s="138" t="s">
        <v>499</v>
      </c>
      <c r="C25" s="164">
        <v>950</v>
      </c>
      <c r="D25" s="163"/>
      <c r="E25" s="138"/>
      <c r="F25" s="164"/>
      <c r="G25" s="179"/>
      <c r="H25" s="88" t="s">
        <v>414</v>
      </c>
      <c r="I25" s="248"/>
      <c r="J25" s="179"/>
      <c r="K25" s="87"/>
      <c r="L25" s="210"/>
      <c r="M25" s="238"/>
      <c r="N25" s="138" t="s">
        <v>602</v>
      </c>
      <c r="O25" s="249" t="s">
        <v>415</v>
      </c>
      <c r="P25" s="179"/>
      <c r="Q25" s="151" t="s">
        <v>227</v>
      </c>
      <c r="R25" s="164">
        <v>100</v>
      </c>
      <c r="S25" s="163"/>
      <c r="T25" s="2"/>
    </row>
    <row r="26" spans="1:20" ht="18" customHeight="1" x14ac:dyDescent="0.15">
      <c r="A26" s="391"/>
      <c r="B26" s="138" t="s">
        <v>228</v>
      </c>
      <c r="C26" s="311" t="s">
        <v>500</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391"/>
      <c r="B27" s="138" t="s">
        <v>230</v>
      </c>
      <c r="C27" s="164">
        <v>350</v>
      </c>
      <c r="D27" s="163"/>
      <c r="E27" s="138"/>
      <c r="F27" s="164"/>
      <c r="G27" s="179"/>
      <c r="H27" s="138"/>
      <c r="I27" s="248"/>
      <c r="J27" s="179"/>
      <c r="K27" s="87"/>
      <c r="L27" s="210"/>
      <c r="M27" s="238"/>
      <c r="N27" s="138"/>
      <c r="O27" s="164"/>
      <c r="P27" s="179"/>
      <c r="Q27" s="138"/>
      <c r="R27" s="164"/>
      <c r="S27" s="179"/>
      <c r="T27" s="2"/>
    </row>
    <row r="28" spans="1:20" ht="18" customHeight="1" x14ac:dyDescent="0.15">
      <c r="A28" s="391"/>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391"/>
      <c r="B29" s="138" t="s">
        <v>232</v>
      </c>
      <c r="C29" s="164">
        <v>250</v>
      </c>
      <c r="D29" s="163"/>
      <c r="E29" s="138"/>
      <c r="F29" s="164"/>
      <c r="G29" s="179"/>
      <c r="H29" s="138"/>
      <c r="I29" s="248"/>
      <c r="J29" s="179"/>
      <c r="K29" s="87"/>
      <c r="L29" s="210"/>
      <c r="M29" s="238"/>
      <c r="N29" s="138"/>
      <c r="O29" s="164"/>
      <c r="P29" s="179"/>
      <c r="Q29" s="138"/>
      <c r="R29" s="164"/>
      <c r="S29" s="179"/>
      <c r="T29" s="2"/>
    </row>
    <row r="30" spans="1:20" ht="18" customHeight="1" x14ac:dyDescent="0.15">
      <c r="A30" s="391"/>
      <c r="B30" s="138" t="s">
        <v>233</v>
      </c>
      <c r="C30" s="164">
        <v>1000</v>
      </c>
      <c r="D30" s="163"/>
      <c r="E30" s="138" t="s">
        <v>233</v>
      </c>
      <c r="F30" s="164">
        <v>200</v>
      </c>
      <c r="G30" s="163"/>
      <c r="H30" s="138" t="s">
        <v>469</v>
      </c>
      <c r="I30" s="248" t="s">
        <v>413</v>
      </c>
      <c r="J30" s="179"/>
      <c r="K30" s="87"/>
      <c r="L30" s="210"/>
      <c r="M30" s="238"/>
      <c r="N30" s="138" t="s">
        <v>603</v>
      </c>
      <c r="O30" s="164">
        <v>450</v>
      </c>
      <c r="P30" s="163"/>
      <c r="Q30" s="138"/>
      <c r="R30" s="164"/>
      <c r="S30" s="179"/>
      <c r="T30" s="2"/>
    </row>
    <row r="31" spans="1:20" ht="18" customHeight="1" x14ac:dyDescent="0.15">
      <c r="A31" s="391"/>
      <c r="B31" s="138" t="s">
        <v>245</v>
      </c>
      <c r="C31" s="164">
        <v>700</v>
      </c>
      <c r="D31" s="163"/>
      <c r="E31" s="138"/>
      <c r="F31" s="164"/>
      <c r="G31" s="179"/>
      <c r="H31" s="88" t="s">
        <v>414</v>
      </c>
      <c r="I31" s="248"/>
      <c r="J31" s="179"/>
      <c r="K31" s="87"/>
      <c r="L31" s="210"/>
      <c r="M31" s="238"/>
      <c r="N31" s="138"/>
      <c r="O31" s="244"/>
      <c r="P31" s="179"/>
      <c r="Q31" s="138"/>
      <c r="R31" s="164"/>
      <c r="S31" s="179"/>
      <c r="T31" s="2"/>
    </row>
    <row r="32" spans="1:20" ht="18" customHeight="1" x14ac:dyDescent="0.15">
      <c r="A32" s="310"/>
      <c r="B32" s="138" t="s">
        <v>246</v>
      </c>
      <c r="C32" s="311" t="s">
        <v>498</v>
      </c>
      <c r="D32" s="179"/>
      <c r="E32" s="138"/>
      <c r="F32" s="164"/>
      <c r="G32" s="179"/>
      <c r="H32" s="138"/>
      <c r="I32" s="248"/>
      <c r="J32" s="179"/>
      <c r="K32" s="87"/>
      <c r="L32" s="210"/>
      <c r="M32" s="238"/>
      <c r="N32" s="138"/>
      <c r="O32" s="164"/>
      <c r="P32" s="179"/>
      <c r="Q32" s="138"/>
      <c r="R32" s="164"/>
      <c r="S32" s="179"/>
      <c r="T32" s="2"/>
    </row>
    <row r="33" spans="1:20" ht="18" customHeight="1" x14ac:dyDescent="0.15">
      <c r="A33" s="443" t="s">
        <v>645</v>
      </c>
      <c r="B33" s="138" t="s">
        <v>497</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43"/>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8650</v>
      </c>
      <c r="B35" s="278" t="s">
        <v>95</v>
      </c>
      <c r="C35" s="279">
        <f>SUM(C24:C34)</f>
        <v>5600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1500</v>
      </c>
      <c r="P35" s="280">
        <f>SUM(P24:P34)</f>
        <v>0</v>
      </c>
      <c r="Q35" s="283" t="s">
        <v>95</v>
      </c>
      <c r="R35" s="279">
        <f>SUM(R24:R34)</f>
        <v>250</v>
      </c>
      <c r="S35" s="282">
        <f>SUM(S24:S34)</f>
        <v>0</v>
      </c>
      <c r="T35" s="154"/>
    </row>
    <row r="36" spans="1:20" ht="18" customHeight="1" x14ac:dyDescent="0.15">
      <c r="A36" s="391" t="s">
        <v>317</v>
      </c>
      <c r="B36" s="138" t="s">
        <v>0</v>
      </c>
      <c r="C36" s="164">
        <v>1350</v>
      </c>
      <c r="D36" s="163"/>
      <c r="E36" s="138" t="s">
        <v>1</v>
      </c>
      <c r="F36" s="164">
        <v>900</v>
      </c>
      <c r="G36" s="163"/>
      <c r="H36" s="138" t="s">
        <v>410</v>
      </c>
      <c r="I36" s="248" t="s">
        <v>540</v>
      </c>
      <c r="J36" s="179"/>
      <c r="K36" s="87"/>
      <c r="L36" s="210"/>
      <c r="M36" s="238"/>
      <c r="N36" s="87"/>
      <c r="O36" s="210"/>
      <c r="P36" s="238"/>
      <c r="Q36" s="87"/>
      <c r="R36" s="210"/>
      <c r="S36" s="238"/>
      <c r="T36" s="2"/>
    </row>
    <row r="37" spans="1:20" ht="18" customHeight="1" x14ac:dyDescent="0.15">
      <c r="A37" s="391"/>
      <c r="B37" s="138" t="s">
        <v>2</v>
      </c>
      <c r="C37" s="164">
        <v>750</v>
      </c>
      <c r="D37" s="163"/>
      <c r="E37" s="138" t="s">
        <v>2</v>
      </c>
      <c r="F37" s="164">
        <v>1150</v>
      </c>
      <c r="G37" s="163"/>
      <c r="H37" s="138" t="s">
        <v>2</v>
      </c>
      <c r="I37" s="248" t="s">
        <v>704</v>
      </c>
      <c r="J37" s="179"/>
      <c r="K37" s="87"/>
      <c r="L37" s="210"/>
      <c r="M37" s="238"/>
      <c r="N37" s="87"/>
      <c r="O37" s="248"/>
      <c r="P37" s="238"/>
      <c r="Q37" s="138" t="s">
        <v>3</v>
      </c>
      <c r="R37" s="164">
        <v>150</v>
      </c>
      <c r="S37" s="163"/>
      <c r="T37" s="2"/>
    </row>
    <row r="38" spans="1:20" ht="18" customHeight="1" x14ac:dyDescent="0.15">
      <c r="A38" s="391"/>
      <c r="B38" s="138" t="s">
        <v>247</v>
      </c>
      <c r="C38" s="164">
        <v>550</v>
      </c>
      <c r="D38" s="163"/>
      <c r="E38" s="138"/>
      <c r="F38" s="164"/>
      <c r="G38" s="179"/>
      <c r="H38" s="138"/>
      <c r="I38" s="248"/>
      <c r="J38" s="179"/>
      <c r="K38" s="87"/>
      <c r="L38" s="210"/>
      <c r="M38" s="238"/>
      <c r="N38" s="87"/>
      <c r="O38" s="276"/>
      <c r="P38" s="238"/>
      <c r="Q38" s="138"/>
      <c r="R38" s="164"/>
      <c r="S38" s="179"/>
      <c r="T38" s="2"/>
    </row>
    <row r="39" spans="1:20" ht="18" customHeight="1" x14ac:dyDescent="0.15">
      <c r="A39" s="391"/>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43" t="s">
        <v>645</v>
      </c>
      <c r="B40" s="138" t="s">
        <v>5</v>
      </c>
      <c r="C40" s="164">
        <v>1500</v>
      </c>
      <c r="D40" s="163"/>
      <c r="E40" s="138" t="s">
        <v>5</v>
      </c>
      <c r="F40" s="164">
        <v>950</v>
      </c>
      <c r="G40" s="163"/>
      <c r="H40" s="138" t="s">
        <v>5</v>
      </c>
      <c r="I40" s="248" t="s">
        <v>704</v>
      </c>
      <c r="J40" s="179"/>
      <c r="K40" s="87"/>
      <c r="L40" s="210"/>
      <c r="M40" s="238"/>
      <c r="N40" s="87"/>
      <c r="O40" s="210"/>
      <c r="P40" s="238"/>
      <c r="Q40" s="138" t="s">
        <v>6</v>
      </c>
      <c r="R40" s="164">
        <v>100</v>
      </c>
      <c r="S40" s="163"/>
      <c r="T40" s="2"/>
    </row>
    <row r="41" spans="1:20" ht="18" customHeight="1" thickBot="1" x14ac:dyDescent="0.2">
      <c r="A41" s="443"/>
      <c r="B41" s="138" t="s">
        <v>7</v>
      </c>
      <c r="C41" s="164">
        <v>600</v>
      </c>
      <c r="D41" s="163"/>
      <c r="E41" s="138" t="s">
        <v>7</v>
      </c>
      <c r="F41" s="164">
        <v>400</v>
      </c>
      <c r="G41" s="163"/>
      <c r="H41" s="455" t="s">
        <v>518</v>
      </c>
      <c r="I41" s="456"/>
      <c r="J41" s="179"/>
      <c r="K41" s="87"/>
      <c r="L41" s="210"/>
      <c r="M41" s="238"/>
      <c r="N41" s="87"/>
      <c r="O41" s="210"/>
      <c r="P41" s="238"/>
      <c r="Q41" s="138"/>
      <c r="R41" s="164"/>
      <c r="S41" s="179"/>
      <c r="T41" s="2"/>
    </row>
    <row r="42" spans="1:20" s="153" customFormat="1" ht="18" customHeight="1" thickTop="1" x14ac:dyDescent="0.15">
      <c r="A42" s="277">
        <f>SUM(C42+F42+I42+L42+O42+R42)</f>
        <v>9450</v>
      </c>
      <c r="B42" s="278" t="s">
        <v>95</v>
      </c>
      <c r="C42" s="279">
        <f>SUM(C36:C41)</f>
        <v>5700</v>
      </c>
      <c r="D42" s="280">
        <f>SUM(D36:D41)</f>
        <v>0</v>
      </c>
      <c r="E42" s="281" t="s">
        <v>95</v>
      </c>
      <c r="F42" s="279">
        <f>SUM(F36:F41)</f>
        <v>3500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52" t="s">
        <v>502</v>
      </c>
      <c r="C43" s="453"/>
      <c r="D43" s="454"/>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42750</v>
      </c>
      <c r="B44" s="286" t="s">
        <v>95</v>
      </c>
      <c r="C44" s="287">
        <f>SUM(C42,C35,C23,C13)</f>
        <v>30350</v>
      </c>
      <c r="D44" s="288">
        <f>SUM(D42,D35,D23,D13)</f>
        <v>0</v>
      </c>
      <c r="E44" s="289" t="s">
        <v>309</v>
      </c>
      <c r="F44" s="287">
        <f>SUM(F42,F35,F23,F13)</f>
        <v>8550</v>
      </c>
      <c r="G44" s="290">
        <f>SUM(G42,G35,G23,G13)</f>
        <v>0</v>
      </c>
      <c r="H44" s="286" t="s">
        <v>309</v>
      </c>
      <c r="I44" s="287">
        <f>SUM(I42,I35,I23,I13)</f>
        <v>0</v>
      </c>
      <c r="J44" s="288">
        <f>SUM(J42,J35,J23,J13)</f>
        <v>0</v>
      </c>
      <c r="K44" s="291" t="s">
        <v>235</v>
      </c>
      <c r="L44" s="287">
        <f>SUM(L42,L35,L23,L13)</f>
        <v>100</v>
      </c>
      <c r="M44" s="290">
        <f>SUM(M42,M35,M23,M13)</f>
        <v>0</v>
      </c>
      <c r="N44" s="292" t="s">
        <v>235</v>
      </c>
      <c r="O44" s="287">
        <f>SUM(O42,O35,O23,O13)</f>
        <v>2900</v>
      </c>
      <c r="P44" s="288">
        <f>SUM(P42,P35,P23,P13)</f>
        <v>0</v>
      </c>
      <c r="Q44" s="291" t="s">
        <v>235</v>
      </c>
      <c r="R44" s="287">
        <f>SUM(R42,R35,R23,R13)</f>
        <v>850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2026年2月現在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HujWFpZ1Bnb16WFVwpVuPZjRpCGPGqMdYHjIJFgyinVTuFnXiOYMRXFoVcn5ZJF3YqkRrV1vwPDZJS7wMkWW3w==" saltValue="9NXG2RkX2P85sBJDSGmQtQ==" spinCount="100000" sheet="1" selectLockedCells="1"/>
  <mergeCells count="26">
    <mergeCell ref="A10:A12"/>
    <mergeCell ref="P1:S1"/>
    <mergeCell ref="E2:G2"/>
    <mergeCell ref="H2:I2"/>
    <mergeCell ref="P2:S2"/>
    <mergeCell ref="A1:D1"/>
    <mergeCell ref="A2:D2"/>
    <mergeCell ref="K1:O1"/>
    <mergeCell ref="K2:O2"/>
    <mergeCell ref="E1:I1"/>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T111"/>
  <sheetViews>
    <sheetView showZeros="0" zoomScale="68" zoomScaleNormal="68" zoomScaleSheetLayoutView="75"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6"/>
    </row>
    <row r="2" spans="1:20" ht="30" customHeight="1" x14ac:dyDescent="0.15">
      <c r="A2" s="409">
        <f>市郡別!A4</f>
        <v>0</v>
      </c>
      <c r="B2" s="409"/>
      <c r="C2" s="409"/>
      <c r="D2" s="410"/>
      <c r="E2" s="399">
        <f>SUM(G42,J42,M42,P42,S42,D42)</f>
        <v>0</v>
      </c>
      <c r="F2" s="400"/>
      <c r="G2" s="400"/>
      <c r="H2" s="401">
        <f>市郡別!T35</f>
        <v>0</v>
      </c>
      <c r="I2" s="402"/>
      <c r="J2" s="13" t="str">
        <f>市郡別!サイズ2</f>
        <v>-</v>
      </c>
      <c r="K2" s="403">
        <f>市郡別!K4</f>
        <v>0</v>
      </c>
      <c r="L2" s="404"/>
      <c r="M2" s="404"/>
      <c r="N2" s="404"/>
      <c r="O2" s="412"/>
      <c r="P2" s="403">
        <f>市郡別!N4</f>
        <v>0</v>
      </c>
      <c r="Q2" s="404"/>
      <c r="R2" s="404"/>
      <c r="S2" s="404"/>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405" t="s">
        <v>44</v>
      </c>
      <c r="B4" s="394" t="s">
        <v>53</v>
      </c>
      <c r="C4" s="395"/>
      <c r="D4" s="396"/>
      <c r="E4" s="394" t="s">
        <v>45</v>
      </c>
      <c r="F4" s="395"/>
      <c r="G4" s="396"/>
      <c r="H4" s="394" t="s">
        <v>46</v>
      </c>
      <c r="I4" s="395"/>
      <c r="J4" s="396"/>
      <c r="K4" s="394" t="s">
        <v>47</v>
      </c>
      <c r="L4" s="395"/>
      <c r="M4" s="396"/>
      <c r="N4" s="394" t="s">
        <v>393</v>
      </c>
      <c r="O4" s="395"/>
      <c r="P4" s="396"/>
      <c r="Q4" s="394" t="s">
        <v>49</v>
      </c>
      <c r="R4" s="395"/>
      <c r="S4" s="395"/>
      <c r="T4" s="26"/>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391" t="s">
        <v>382</v>
      </c>
      <c r="B7" s="138" t="s">
        <v>8</v>
      </c>
      <c r="C7" s="164">
        <v>1450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391"/>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391"/>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391"/>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391"/>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391"/>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391"/>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391"/>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391"/>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391"/>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391"/>
      <c r="B17" s="138" t="s">
        <v>19</v>
      </c>
      <c r="C17" s="164">
        <v>350</v>
      </c>
      <c r="D17" s="163"/>
      <c r="E17" s="138" t="s">
        <v>399</v>
      </c>
      <c r="F17" s="164">
        <v>50</v>
      </c>
      <c r="G17" s="163"/>
      <c r="H17" s="87"/>
      <c r="I17" s="117"/>
      <c r="J17" s="239"/>
      <c r="K17" s="87"/>
      <c r="L17" s="117"/>
      <c r="M17" s="239"/>
      <c r="N17" s="87"/>
      <c r="O17" s="117"/>
      <c r="P17" s="239"/>
      <c r="Q17" s="87"/>
      <c r="R17" s="117"/>
      <c r="S17" s="240"/>
      <c r="T17" s="26"/>
    </row>
    <row r="18" spans="1:20" ht="18" customHeight="1" x14ac:dyDescent="0.15">
      <c r="A18" s="443" t="s">
        <v>647</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43"/>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6250</v>
      </c>
      <c r="B20" s="278" t="s">
        <v>95</v>
      </c>
      <c r="C20" s="279">
        <f>SUM(C7:C19)</f>
        <v>5600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391" t="s">
        <v>375</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391"/>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391"/>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391"/>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391"/>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43" t="s">
        <v>647</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43"/>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391" t="s">
        <v>383</v>
      </c>
      <c r="B29" s="138" t="s">
        <v>25</v>
      </c>
      <c r="C29" s="164">
        <v>1550</v>
      </c>
      <c r="D29" s="163"/>
      <c r="E29" s="138" t="s">
        <v>604</v>
      </c>
      <c r="F29" s="164">
        <v>450</v>
      </c>
      <c r="G29" s="163"/>
      <c r="H29" s="138" t="s">
        <v>604</v>
      </c>
      <c r="I29" s="164">
        <v>400</v>
      </c>
      <c r="J29" s="163"/>
      <c r="K29" s="138" t="s">
        <v>604</v>
      </c>
      <c r="L29" s="164">
        <v>200</v>
      </c>
      <c r="M29" s="163"/>
      <c r="N29" s="87"/>
      <c r="O29" s="117"/>
      <c r="P29" s="239"/>
      <c r="Q29" s="138" t="s">
        <v>26</v>
      </c>
      <c r="R29" s="164">
        <v>100</v>
      </c>
      <c r="S29" s="181"/>
      <c r="T29" s="26"/>
    </row>
    <row r="30" spans="1:20" ht="18" customHeight="1" x14ac:dyDescent="0.15">
      <c r="A30" s="391"/>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391"/>
      <c r="B31" s="138" t="s">
        <v>28</v>
      </c>
      <c r="C31" s="164" t="s">
        <v>466</v>
      </c>
      <c r="D31" s="179"/>
      <c r="E31" s="138"/>
      <c r="F31" s="148"/>
      <c r="G31" s="241"/>
      <c r="H31" s="87"/>
      <c r="I31" s="117"/>
      <c r="J31" s="239"/>
      <c r="K31" s="87"/>
      <c r="L31" s="117"/>
      <c r="M31" s="239"/>
      <c r="N31" s="87"/>
      <c r="O31" s="117"/>
      <c r="P31" s="239"/>
      <c r="Q31" s="87"/>
      <c r="R31" s="117"/>
      <c r="S31" s="240"/>
      <c r="T31" s="26"/>
    </row>
    <row r="32" spans="1:20" ht="18" customHeight="1" x14ac:dyDescent="0.15">
      <c r="A32" s="391"/>
      <c r="B32" s="138" t="s">
        <v>465</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391"/>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391"/>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391"/>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43" t="s">
        <v>647</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43"/>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14550</v>
      </c>
      <c r="B42" s="286" t="s">
        <v>95</v>
      </c>
      <c r="C42" s="287">
        <f>SUM(C38,C28,C20)</f>
        <v>12550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2026年2月現在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Tahlar4GQB7piuFRcYt8k/WU3Z5P8uJXnkqyXcgmUIz9l/9W9q0Ow1Lba8Ar7f6ThSIExNegpaDXb8TwVhcMAg==" saltValue="vNHDNL5swwUJzy3o9g9qtw==" spinCount="100000" sheet="1" selectLockedCells="1"/>
  <mergeCells count="22">
    <mergeCell ref="A4:A5"/>
    <mergeCell ref="A1:D1"/>
    <mergeCell ref="A2:D2"/>
    <mergeCell ref="K1:O1"/>
    <mergeCell ref="K2:O2"/>
    <mergeCell ref="E1:I1"/>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SUM(D45,G45,J45,M45,P45,S45)</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58" t="s">
        <v>285</v>
      </c>
      <c r="B6" s="24"/>
      <c r="C6" s="19"/>
      <c r="D6" s="39"/>
      <c r="E6" s="19"/>
      <c r="F6" s="19"/>
      <c r="G6" s="39"/>
      <c r="H6" s="19"/>
      <c r="I6" s="19"/>
      <c r="J6" s="39"/>
      <c r="K6" s="19"/>
      <c r="L6" s="19"/>
      <c r="M6" s="39"/>
      <c r="N6" s="19"/>
      <c r="O6" s="19"/>
      <c r="P6" s="39"/>
      <c r="Q6" s="19"/>
      <c r="R6" s="19"/>
      <c r="S6" s="40"/>
      <c r="T6" s="2"/>
    </row>
    <row r="7" spans="1:20" ht="18" customHeight="1" x14ac:dyDescent="0.15">
      <c r="A7" s="419"/>
      <c r="B7" s="138" t="s">
        <v>318</v>
      </c>
      <c r="C7" s="164">
        <v>3400</v>
      </c>
      <c r="D7" s="163"/>
      <c r="E7" s="138" t="s">
        <v>318</v>
      </c>
      <c r="F7" s="164">
        <v>1750</v>
      </c>
      <c r="G7" s="163"/>
      <c r="H7" s="138" t="s">
        <v>319</v>
      </c>
      <c r="I7" s="244" t="s">
        <v>587</v>
      </c>
      <c r="J7" s="179"/>
      <c r="K7" s="138"/>
      <c r="L7" s="244"/>
      <c r="M7" s="179"/>
      <c r="N7" s="138" t="s">
        <v>605</v>
      </c>
      <c r="O7" s="244" t="s">
        <v>302</v>
      </c>
      <c r="P7" s="179"/>
      <c r="Q7" s="138" t="s">
        <v>320</v>
      </c>
      <c r="R7" s="244" t="s">
        <v>587</v>
      </c>
      <c r="S7" s="242"/>
      <c r="T7" s="2"/>
    </row>
    <row r="8" spans="1:20" ht="18" customHeight="1" x14ac:dyDescent="0.15">
      <c r="A8" s="419"/>
      <c r="B8" s="138" t="s">
        <v>506</v>
      </c>
      <c r="C8" s="164">
        <v>1050</v>
      </c>
      <c r="D8" s="163"/>
      <c r="E8" s="138"/>
      <c r="F8" s="164"/>
      <c r="G8" s="179"/>
      <c r="H8" s="138" t="s">
        <v>321</v>
      </c>
      <c r="I8" s="244" t="s">
        <v>587</v>
      </c>
      <c r="J8" s="179"/>
      <c r="K8" s="138"/>
      <c r="L8" s="244"/>
      <c r="M8" s="179"/>
      <c r="N8" s="138"/>
      <c r="O8" s="164"/>
      <c r="P8" s="179"/>
      <c r="Q8" s="138" t="s">
        <v>589</v>
      </c>
      <c r="R8" s="164">
        <v>50</v>
      </c>
      <c r="S8" s="181"/>
      <c r="T8" s="2"/>
    </row>
    <row r="9" spans="1:20" ht="18" customHeight="1" x14ac:dyDescent="0.15">
      <c r="A9" s="419"/>
      <c r="B9" s="138"/>
      <c r="C9" s="244"/>
      <c r="D9" s="179"/>
      <c r="E9" s="138" t="s">
        <v>35</v>
      </c>
      <c r="F9" s="164">
        <v>100</v>
      </c>
      <c r="G9" s="163"/>
      <c r="H9" s="138"/>
      <c r="I9" s="164"/>
      <c r="J9" s="179"/>
      <c r="K9" s="138"/>
      <c r="L9" s="164"/>
      <c r="M9" s="179"/>
      <c r="N9" s="138"/>
      <c r="O9" s="164"/>
      <c r="P9" s="179"/>
      <c r="Q9" s="87" t="s">
        <v>516</v>
      </c>
      <c r="R9" s="164">
        <v>200</v>
      </c>
      <c r="S9" s="181"/>
      <c r="T9" s="2"/>
    </row>
    <row r="10" spans="1:20" ht="18" customHeight="1" x14ac:dyDescent="0.15">
      <c r="A10" s="419"/>
      <c r="B10" s="138" t="s">
        <v>321</v>
      </c>
      <c r="C10" s="164">
        <v>1900</v>
      </c>
      <c r="D10" s="163"/>
      <c r="E10" s="138" t="s">
        <v>322</v>
      </c>
      <c r="F10" s="164">
        <v>50</v>
      </c>
      <c r="G10" s="163"/>
      <c r="H10" s="138"/>
      <c r="I10" s="164"/>
      <c r="J10" s="179"/>
      <c r="K10" s="138"/>
      <c r="L10" s="164"/>
      <c r="M10" s="179"/>
      <c r="N10" s="138"/>
      <c r="O10" s="164"/>
      <c r="P10" s="179"/>
      <c r="Q10" s="138" t="s">
        <v>590</v>
      </c>
      <c r="R10" s="164">
        <v>100</v>
      </c>
      <c r="S10" s="181"/>
      <c r="T10" s="2"/>
    </row>
    <row r="11" spans="1:20" ht="18" customHeight="1" x14ac:dyDescent="0.15">
      <c r="A11" s="419"/>
      <c r="B11" s="138" t="s">
        <v>36</v>
      </c>
      <c r="C11" s="164">
        <v>2550</v>
      </c>
      <c r="D11" s="163"/>
      <c r="E11" s="138"/>
      <c r="F11" s="164"/>
      <c r="G11" s="179"/>
      <c r="H11" s="138"/>
      <c r="I11" s="164"/>
      <c r="J11" s="179"/>
      <c r="K11" s="138"/>
      <c r="L11" s="164"/>
      <c r="M11" s="179"/>
      <c r="N11" s="138"/>
      <c r="O11" s="164"/>
      <c r="P11" s="179"/>
      <c r="Q11" s="137" t="s">
        <v>588</v>
      </c>
      <c r="R11" s="164">
        <v>150</v>
      </c>
      <c r="S11" s="181"/>
      <c r="T11" s="2"/>
    </row>
    <row r="12" spans="1:20" ht="18" customHeight="1" x14ac:dyDescent="0.15">
      <c r="A12" s="419"/>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19"/>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19"/>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19"/>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59" t="s">
        <v>648</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60"/>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18" t="s">
        <v>384</v>
      </c>
      <c r="B18" s="137" t="s">
        <v>323</v>
      </c>
      <c r="C18" s="162">
        <v>1350</v>
      </c>
      <c r="D18" s="163"/>
      <c r="E18" s="137" t="s">
        <v>37</v>
      </c>
      <c r="F18" s="162">
        <v>700</v>
      </c>
      <c r="G18" s="163"/>
      <c r="H18" s="137" t="s">
        <v>324</v>
      </c>
      <c r="I18" s="327" t="s">
        <v>587</v>
      </c>
      <c r="J18" s="179"/>
      <c r="K18" s="137"/>
      <c r="L18" s="162"/>
      <c r="M18" s="179"/>
      <c r="N18" s="137"/>
      <c r="O18" s="162"/>
      <c r="P18" s="179"/>
      <c r="Q18" s="137" t="s">
        <v>491</v>
      </c>
      <c r="R18" s="162">
        <v>100</v>
      </c>
      <c r="S18" s="325"/>
      <c r="T18" s="2"/>
    </row>
    <row r="19" spans="1:20" ht="18" customHeight="1" x14ac:dyDescent="0.15">
      <c r="A19" s="418"/>
      <c r="B19" s="138" t="s">
        <v>325</v>
      </c>
      <c r="C19" s="164">
        <v>1650</v>
      </c>
      <c r="D19" s="163"/>
      <c r="E19" s="138"/>
      <c r="F19" s="164"/>
      <c r="G19" s="179"/>
      <c r="H19" s="138"/>
      <c r="I19" s="164"/>
      <c r="J19" s="179"/>
      <c r="K19" s="138"/>
      <c r="L19" s="164"/>
      <c r="M19" s="179"/>
      <c r="N19" s="138"/>
      <c r="O19" s="164"/>
      <c r="P19" s="179"/>
      <c r="Q19" s="87"/>
      <c r="R19" s="210"/>
      <c r="S19" s="242"/>
      <c r="T19" s="2"/>
    </row>
    <row r="20" spans="1:20" ht="18" customHeight="1" x14ac:dyDescent="0.15">
      <c r="A20" s="418"/>
      <c r="B20" s="138" t="s">
        <v>326</v>
      </c>
      <c r="C20" s="164">
        <v>1800</v>
      </c>
      <c r="D20" s="163"/>
      <c r="E20" s="138"/>
      <c r="F20" s="164"/>
      <c r="G20" s="179"/>
      <c r="H20" s="138"/>
      <c r="I20" s="164"/>
      <c r="J20" s="179"/>
      <c r="K20" s="138"/>
      <c r="L20" s="164"/>
      <c r="M20" s="179"/>
      <c r="N20" s="138"/>
      <c r="O20" s="164"/>
      <c r="P20" s="179"/>
      <c r="Q20" s="87"/>
      <c r="R20" s="210"/>
      <c r="S20" s="242"/>
      <c r="T20" s="2"/>
    </row>
    <row r="21" spans="1:20" ht="18" customHeight="1" x14ac:dyDescent="0.15">
      <c r="A21" s="418"/>
      <c r="B21" s="138" t="s">
        <v>327</v>
      </c>
      <c r="C21" s="164">
        <v>850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18"/>
      <c r="B22" s="138" t="s">
        <v>329</v>
      </c>
      <c r="C22" s="330" t="s">
        <v>504</v>
      </c>
      <c r="D22" s="179"/>
      <c r="E22" s="138"/>
      <c r="F22" s="164"/>
      <c r="G22" s="179"/>
      <c r="H22" s="138"/>
      <c r="I22" s="164"/>
      <c r="J22" s="179"/>
      <c r="K22" s="138"/>
      <c r="L22" s="164"/>
      <c r="M22" s="179"/>
      <c r="N22" s="138"/>
      <c r="O22" s="164"/>
      <c r="P22" s="179"/>
      <c r="Q22" s="87"/>
      <c r="R22" s="210"/>
      <c r="S22" s="242"/>
      <c r="T22" s="2"/>
    </row>
    <row r="23" spans="1:20" ht="18" customHeight="1" x14ac:dyDescent="0.15">
      <c r="A23" s="418"/>
      <c r="B23" s="138" t="s">
        <v>330</v>
      </c>
      <c r="C23" s="330" t="s">
        <v>504</v>
      </c>
      <c r="D23" s="179"/>
      <c r="E23" s="138"/>
      <c r="F23" s="164"/>
      <c r="G23" s="179"/>
      <c r="H23" s="138"/>
      <c r="I23" s="164"/>
      <c r="J23" s="179"/>
      <c r="K23" s="138"/>
      <c r="L23" s="164"/>
      <c r="M23" s="179"/>
      <c r="N23" s="138"/>
      <c r="O23" s="164"/>
      <c r="P23" s="179"/>
      <c r="Q23" s="87"/>
      <c r="R23" s="210"/>
      <c r="S23" s="242"/>
      <c r="T23" s="2"/>
    </row>
    <row r="24" spans="1:20" ht="18" customHeight="1" x14ac:dyDescent="0.15">
      <c r="A24" s="418"/>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43" t="s">
        <v>645</v>
      </c>
      <c r="B25" s="138" t="s">
        <v>35</v>
      </c>
      <c r="C25" s="164">
        <v>1500</v>
      </c>
      <c r="D25" s="163"/>
      <c r="E25" s="138" t="s">
        <v>567</v>
      </c>
      <c r="F25" s="327" t="s">
        <v>302</v>
      </c>
      <c r="G25" s="179"/>
      <c r="H25" s="138"/>
      <c r="I25" s="164"/>
      <c r="J25" s="179"/>
      <c r="K25" s="138"/>
      <c r="L25" s="164"/>
      <c r="M25" s="179"/>
      <c r="N25" s="138"/>
      <c r="O25" s="164"/>
      <c r="P25" s="179"/>
      <c r="Q25" s="138" t="s">
        <v>717</v>
      </c>
      <c r="R25" s="164">
        <v>50</v>
      </c>
      <c r="S25" s="181"/>
      <c r="T25" s="2"/>
    </row>
    <row r="26" spans="1:20" ht="18" customHeight="1" thickBot="1" x14ac:dyDescent="0.2">
      <c r="A26" s="443"/>
      <c r="B26" s="138" t="s">
        <v>38</v>
      </c>
      <c r="C26" s="164" t="s">
        <v>520</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20000</v>
      </c>
      <c r="B27" s="278" t="s">
        <v>95</v>
      </c>
      <c r="C27" s="279">
        <f>SUM(C7:C26)</f>
        <v>16500</v>
      </c>
      <c r="D27" s="280">
        <f>SUM(D7:D26)</f>
        <v>0</v>
      </c>
      <c r="E27" s="281" t="s">
        <v>95</v>
      </c>
      <c r="F27" s="279">
        <f>SUM(F7:F26)</f>
        <v>2850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57" t="s">
        <v>385</v>
      </c>
      <c r="B28" s="138" t="s">
        <v>332</v>
      </c>
      <c r="C28" s="164">
        <v>1050</v>
      </c>
      <c r="D28" s="163"/>
      <c r="E28" s="138" t="s">
        <v>332</v>
      </c>
      <c r="F28" s="164">
        <v>300</v>
      </c>
      <c r="G28" s="163"/>
      <c r="H28" s="87"/>
      <c r="I28" s="210"/>
      <c r="J28" s="238"/>
      <c r="K28" s="87"/>
      <c r="L28" s="210"/>
      <c r="M28" s="238"/>
      <c r="N28" s="87"/>
      <c r="O28" s="210"/>
      <c r="P28" s="238"/>
      <c r="Q28" s="138" t="s">
        <v>39</v>
      </c>
      <c r="R28" s="164">
        <v>50</v>
      </c>
      <c r="S28" s="181"/>
      <c r="T28" s="2"/>
    </row>
    <row r="29" spans="1:20" ht="18" customHeight="1" x14ac:dyDescent="0.15">
      <c r="A29" s="457"/>
      <c r="B29" s="138" t="s">
        <v>333</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43" t="s">
        <v>645</v>
      </c>
      <c r="B30" s="138" t="s">
        <v>509</v>
      </c>
      <c r="C30" s="164">
        <v>1050</v>
      </c>
      <c r="D30" s="163"/>
      <c r="E30" s="138"/>
      <c r="F30" s="164"/>
      <c r="G30" s="179"/>
      <c r="H30" s="87"/>
      <c r="I30" s="210"/>
      <c r="J30" s="238"/>
      <c r="K30" s="87"/>
      <c r="L30" s="210"/>
      <c r="M30" s="238"/>
      <c r="N30" s="87"/>
      <c r="O30" s="210"/>
      <c r="P30" s="238"/>
      <c r="Q30" s="87"/>
      <c r="R30" s="210"/>
      <c r="S30" s="242"/>
      <c r="T30" s="2"/>
    </row>
    <row r="31" spans="1:20" ht="18" customHeight="1" thickBot="1" x14ac:dyDescent="0.2">
      <c r="A31" s="443"/>
      <c r="B31" s="138" t="s">
        <v>334</v>
      </c>
      <c r="C31" s="164" t="s">
        <v>510</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2800</v>
      </c>
      <c r="B32" s="278" t="s">
        <v>95</v>
      </c>
      <c r="C32" s="279">
        <f>SUM(C28:C31)</f>
        <v>2450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391" t="s">
        <v>386</v>
      </c>
      <c r="B33" s="138" t="s">
        <v>335</v>
      </c>
      <c r="C33" s="164">
        <v>1300</v>
      </c>
      <c r="D33" s="163"/>
      <c r="E33" s="87"/>
      <c r="F33" s="210"/>
      <c r="G33" s="238"/>
      <c r="H33" s="87"/>
      <c r="I33" s="210"/>
      <c r="J33" s="238"/>
      <c r="K33" s="87"/>
      <c r="L33" s="210"/>
      <c r="M33" s="238"/>
      <c r="N33" s="87"/>
      <c r="O33" s="210"/>
      <c r="P33" s="238"/>
      <c r="Q33" s="87"/>
      <c r="R33" s="210"/>
      <c r="S33" s="242"/>
      <c r="T33" s="2"/>
    </row>
    <row r="34" spans="1:20" ht="18" customHeight="1" x14ac:dyDescent="0.15">
      <c r="A34" s="391"/>
      <c r="B34" s="138" t="s">
        <v>336</v>
      </c>
      <c r="C34" s="164" t="s">
        <v>535</v>
      </c>
      <c r="D34" s="179"/>
      <c r="E34" s="87"/>
      <c r="F34" s="210"/>
      <c r="G34" s="238"/>
      <c r="H34" s="87"/>
      <c r="I34" s="210"/>
      <c r="J34" s="238"/>
      <c r="K34" s="87"/>
      <c r="L34" s="210"/>
      <c r="M34" s="238"/>
      <c r="N34" s="87"/>
      <c r="O34" s="210"/>
      <c r="P34" s="238"/>
      <c r="Q34" s="87"/>
      <c r="R34" s="210"/>
      <c r="S34" s="242"/>
      <c r="T34" s="2"/>
    </row>
    <row r="35" spans="1:20" ht="18" customHeight="1" x14ac:dyDescent="0.15">
      <c r="A35" s="391"/>
      <c r="B35" s="138" t="s">
        <v>337</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391"/>
      <c r="B36" s="138" t="s">
        <v>338</v>
      </c>
      <c r="C36" s="330" t="s">
        <v>633</v>
      </c>
      <c r="D36" s="179"/>
      <c r="E36" s="87"/>
      <c r="F36" s="210"/>
      <c r="G36" s="238"/>
      <c r="H36" s="87"/>
      <c r="I36" s="210"/>
      <c r="J36" s="238"/>
      <c r="K36" s="87"/>
      <c r="L36" s="210"/>
      <c r="M36" s="238"/>
      <c r="N36" s="87"/>
      <c r="O36" s="210"/>
      <c r="P36" s="238"/>
      <c r="Q36" s="87"/>
      <c r="R36" s="210"/>
      <c r="S36" s="242"/>
      <c r="T36" s="2"/>
    </row>
    <row r="37" spans="1:20" ht="18" customHeight="1" x14ac:dyDescent="0.15">
      <c r="A37" s="391"/>
      <c r="B37" s="138" t="s">
        <v>339</v>
      </c>
      <c r="C37" s="164" t="s">
        <v>485</v>
      </c>
      <c r="D37" s="179"/>
      <c r="E37" s="87"/>
      <c r="F37" s="210"/>
      <c r="G37" s="238"/>
      <c r="H37" s="87"/>
      <c r="I37" s="210"/>
      <c r="J37" s="238"/>
      <c r="K37" s="87"/>
      <c r="L37" s="210"/>
      <c r="M37" s="238"/>
      <c r="N37" s="87"/>
      <c r="O37" s="210"/>
      <c r="P37" s="238"/>
      <c r="Q37" s="87"/>
      <c r="R37" s="210"/>
      <c r="S37" s="242"/>
      <c r="T37" s="2"/>
    </row>
    <row r="38" spans="1:20" ht="18" customHeight="1" x14ac:dyDescent="0.15">
      <c r="A38" s="391"/>
      <c r="B38" s="138" t="s">
        <v>340</v>
      </c>
      <c r="C38" s="164" t="s">
        <v>485</v>
      </c>
      <c r="D38" s="179"/>
      <c r="E38" s="87"/>
      <c r="F38" s="210"/>
      <c r="G38" s="238"/>
      <c r="H38" s="87"/>
      <c r="I38" s="210"/>
      <c r="J38" s="238"/>
      <c r="K38" s="87"/>
      <c r="L38" s="210"/>
      <c r="M38" s="238"/>
      <c r="N38" s="87"/>
      <c r="O38" s="210"/>
      <c r="P38" s="238"/>
      <c r="Q38" s="87"/>
      <c r="R38" s="210"/>
      <c r="S38" s="242"/>
      <c r="T38" s="2"/>
    </row>
    <row r="39" spans="1:20" ht="18" customHeight="1" x14ac:dyDescent="0.15">
      <c r="A39" s="391"/>
      <c r="B39" s="138" t="s">
        <v>341</v>
      </c>
      <c r="C39" s="164">
        <v>850</v>
      </c>
      <c r="D39" s="163"/>
      <c r="E39" s="87"/>
      <c r="F39" s="210"/>
      <c r="G39" s="238"/>
      <c r="H39" s="87"/>
      <c r="I39" s="210"/>
      <c r="J39" s="238"/>
      <c r="K39" s="87"/>
      <c r="L39" s="210"/>
      <c r="M39" s="238"/>
      <c r="N39" s="87"/>
      <c r="O39" s="210"/>
      <c r="P39" s="238"/>
      <c r="Q39" s="87"/>
      <c r="R39" s="210"/>
      <c r="S39" s="242"/>
      <c r="T39" s="2"/>
    </row>
    <row r="40" spans="1:20" ht="18" customHeight="1" x14ac:dyDescent="0.15">
      <c r="A40" s="391"/>
      <c r="B40" s="138" t="s">
        <v>513</v>
      </c>
      <c r="C40" s="164">
        <v>700</v>
      </c>
      <c r="D40" s="163"/>
      <c r="E40" s="138" t="s">
        <v>341</v>
      </c>
      <c r="F40" s="164">
        <v>50</v>
      </c>
      <c r="G40" s="163"/>
      <c r="H40" s="87"/>
      <c r="I40" s="210"/>
      <c r="J40" s="238"/>
      <c r="K40" s="87"/>
      <c r="L40" s="210"/>
      <c r="M40" s="238"/>
      <c r="N40" s="87"/>
      <c r="O40" s="210"/>
      <c r="P40" s="238"/>
      <c r="Q40" s="87"/>
      <c r="R40" s="210"/>
      <c r="S40" s="242"/>
      <c r="T40" s="2"/>
    </row>
    <row r="41" spans="1:20" ht="18" customHeight="1" x14ac:dyDescent="0.15">
      <c r="A41" s="443" t="s">
        <v>645</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43"/>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3400</v>
      </c>
      <c r="B43" s="278" t="s">
        <v>95</v>
      </c>
      <c r="C43" s="279">
        <f>SUM(C33:C42)</f>
        <v>3350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26200</v>
      </c>
      <c r="B45" s="286" t="s">
        <v>95</v>
      </c>
      <c r="C45" s="287">
        <f>SUM(C43,C32,C27)</f>
        <v>22300</v>
      </c>
      <c r="D45" s="288">
        <f>SUM(D43,D32,D27)</f>
        <v>0</v>
      </c>
      <c r="E45" s="289" t="s">
        <v>309</v>
      </c>
      <c r="F45" s="287">
        <f>SUM(F43,F32,F27)</f>
        <v>3200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z14pCKSyhKGhE8SL/we0XKHQ7PaJ0cTy7r8YMWgzGkq4KgHw7ktwRw08YnGJIk4ZCLKxkW3BdbaiEIEOegumQA==" saltValue="UakmmJXONGWyPtmU4r2Gug==" spinCount="100000" sheet="1" selectLockedCells="1"/>
  <mergeCells count="24">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 ref="K2:O2"/>
    <mergeCell ref="A33:A40"/>
    <mergeCell ref="A28:A29"/>
    <mergeCell ref="A18:A24"/>
    <mergeCell ref="A6:A15"/>
    <mergeCell ref="A25:A26"/>
    <mergeCell ref="A16:A17"/>
    <mergeCell ref="A30:A31"/>
  </mergeCells>
  <phoneticPr fontId="3"/>
  <dataValidations count="2">
    <dataValidation type="decimal" operator="lessThanOrEqual" allowBlank="1" showInputMessage="1" showErrorMessage="1" error="部数を超えています" sqref="P7:P21 G7 P27 G27:G28 J27 M27 G32 J32 M32 P32 G43 J43 M43 P43 S43 G9:G10 G18 G21 G40 J7:J23 D7:D44 M7:M22 S7:S36 G25"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SUM(D45,G45,J45,M45,P45,S45)</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391" t="s">
        <v>387</v>
      </c>
      <c r="B7" s="138" t="s">
        <v>342</v>
      </c>
      <c r="C7" s="164">
        <v>800</v>
      </c>
      <c r="D7" s="163"/>
      <c r="E7" s="138" t="s">
        <v>342</v>
      </c>
      <c r="F7" s="164">
        <v>400</v>
      </c>
      <c r="G7" s="163"/>
      <c r="H7" s="138" t="s">
        <v>342</v>
      </c>
      <c r="I7" s="164">
        <v>150</v>
      </c>
      <c r="J7" s="163"/>
      <c r="K7" s="138" t="s">
        <v>606</v>
      </c>
      <c r="L7" s="164">
        <v>150</v>
      </c>
      <c r="M7" s="163"/>
      <c r="N7" s="87"/>
      <c r="O7" s="117"/>
      <c r="P7" s="239"/>
      <c r="Q7" s="138" t="s">
        <v>422</v>
      </c>
      <c r="R7" s="164">
        <v>100</v>
      </c>
      <c r="S7" s="181"/>
      <c r="T7" s="2"/>
    </row>
    <row r="8" spans="1:20" ht="18" customHeight="1" x14ac:dyDescent="0.15">
      <c r="A8" s="391"/>
      <c r="B8" s="138" t="s">
        <v>343</v>
      </c>
      <c r="C8" s="164">
        <v>300</v>
      </c>
      <c r="D8" s="163"/>
      <c r="E8" s="138" t="s">
        <v>343</v>
      </c>
      <c r="F8" s="164">
        <v>250</v>
      </c>
      <c r="G8" s="163"/>
      <c r="H8" s="138"/>
      <c r="I8" s="164"/>
      <c r="J8" s="179"/>
      <c r="K8" s="138"/>
      <c r="L8" s="164"/>
      <c r="M8" s="179"/>
      <c r="N8" s="87"/>
      <c r="O8" s="117"/>
      <c r="P8" s="239"/>
      <c r="Q8" s="138"/>
      <c r="R8" s="164"/>
      <c r="S8" s="190"/>
      <c r="T8" s="2"/>
    </row>
    <row r="9" spans="1:20" ht="18" customHeight="1" x14ac:dyDescent="0.15">
      <c r="A9" s="391"/>
      <c r="B9" s="138" t="s">
        <v>344</v>
      </c>
      <c r="C9" s="164">
        <v>250</v>
      </c>
      <c r="D9" s="163"/>
      <c r="E9" s="138"/>
      <c r="F9" s="164"/>
      <c r="G9" s="179"/>
      <c r="H9" s="138"/>
      <c r="I9" s="164"/>
      <c r="J9" s="179"/>
      <c r="K9" s="138"/>
      <c r="L9" s="164"/>
      <c r="M9" s="179"/>
      <c r="N9" s="87"/>
      <c r="O9" s="117"/>
      <c r="P9" s="239"/>
      <c r="Q9" s="138"/>
      <c r="R9" s="164"/>
      <c r="S9" s="190"/>
      <c r="T9" s="2"/>
    </row>
    <row r="10" spans="1:20" ht="18" customHeight="1" x14ac:dyDescent="0.15">
      <c r="A10" s="391"/>
      <c r="B10" s="138" t="s">
        <v>345</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391"/>
      <c r="B11" s="243" t="s">
        <v>401</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391"/>
      <c r="B12" s="138" t="s">
        <v>346</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391"/>
      <c r="B13" s="138" t="s">
        <v>347</v>
      </c>
      <c r="C13" s="164">
        <v>1300</v>
      </c>
      <c r="D13" s="163"/>
      <c r="E13" s="138" t="s">
        <v>347</v>
      </c>
      <c r="F13" s="164">
        <v>1000</v>
      </c>
      <c r="G13" s="163"/>
      <c r="H13" s="138" t="s">
        <v>347</v>
      </c>
      <c r="I13" s="164">
        <v>150</v>
      </c>
      <c r="J13" s="163"/>
      <c r="K13" s="138" t="s">
        <v>607</v>
      </c>
      <c r="L13" s="164">
        <v>150</v>
      </c>
      <c r="M13" s="163"/>
      <c r="N13" s="87"/>
      <c r="O13" s="117"/>
      <c r="P13" s="239"/>
      <c r="Q13" s="138" t="s">
        <v>348</v>
      </c>
      <c r="R13" s="164">
        <v>100</v>
      </c>
      <c r="S13" s="181"/>
      <c r="T13" s="2"/>
    </row>
    <row r="14" spans="1:20" ht="18" customHeight="1" x14ac:dyDescent="0.15">
      <c r="A14" s="391"/>
      <c r="B14" s="138" t="s">
        <v>492</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391"/>
      <c r="B15" s="138" t="s">
        <v>349</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391"/>
      <c r="B16" s="138" t="s">
        <v>350</v>
      </c>
      <c r="C16" s="164">
        <v>1000</v>
      </c>
      <c r="D16" s="163"/>
      <c r="E16" s="138" t="s">
        <v>350</v>
      </c>
      <c r="F16" s="164">
        <v>300</v>
      </c>
      <c r="G16" s="163"/>
      <c r="H16" s="138" t="s">
        <v>350</v>
      </c>
      <c r="I16" s="164">
        <v>150</v>
      </c>
      <c r="J16" s="163"/>
      <c r="K16" s="138" t="s">
        <v>608</v>
      </c>
      <c r="L16" s="164">
        <v>100</v>
      </c>
      <c r="M16" s="163"/>
      <c r="N16" s="87"/>
      <c r="O16" s="117"/>
      <c r="P16" s="239"/>
      <c r="Q16" s="138" t="s">
        <v>609</v>
      </c>
      <c r="R16" s="164">
        <v>100</v>
      </c>
      <c r="S16" s="181"/>
      <c r="T16" s="2"/>
    </row>
    <row r="17" spans="1:20" ht="18" customHeight="1" x14ac:dyDescent="0.15">
      <c r="A17" s="391"/>
      <c r="B17" s="138" t="s">
        <v>351</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391"/>
      <c r="B18" s="138" t="s">
        <v>352</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391"/>
      <c r="B19" s="138" t="s">
        <v>353</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391"/>
      <c r="B20" s="138" t="s">
        <v>514</v>
      </c>
      <c r="C20" s="164">
        <v>1200</v>
      </c>
      <c r="D20" s="163"/>
      <c r="E20" s="87"/>
      <c r="F20" s="210"/>
      <c r="G20" s="238"/>
      <c r="H20" s="87"/>
      <c r="I20" s="210"/>
      <c r="J20" s="238"/>
      <c r="K20" s="87"/>
      <c r="L20" s="210"/>
      <c r="M20" s="238"/>
      <c r="N20" s="87"/>
      <c r="O20" s="117"/>
      <c r="P20" s="239"/>
      <c r="Q20" s="87"/>
      <c r="R20" s="210"/>
      <c r="S20" s="242"/>
      <c r="T20" s="2"/>
    </row>
    <row r="21" spans="1:20" ht="18" customHeight="1" x14ac:dyDescent="0.15">
      <c r="A21" s="443" t="s">
        <v>645</v>
      </c>
      <c r="B21" s="138" t="s">
        <v>388</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43"/>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11000</v>
      </c>
      <c r="B23" s="278" t="s">
        <v>95</v>
      </c>
      <c r="C23" s="279">
        <f>SUM(C7:C22)</f>
        <v>7900</v>
      </c>
      <c r="D23" s="280">
        <f>SUM(D7:D22)</f>
        <v>0</v>
      </c>
      <c r="E23" s="281" t="s">
        <v>95</v>
      </c>
      <c r="F23" s="279">
        <f>SUM(F7:F22)</f>
        <v>1950</v>
      </c>
      <c r="G23" s="282">
        <f>SUM(G7:G22)</f>
        <v>0</v>
      </c>
      <c r="H23" s="278" t="s">
        <v>95</v>
      </c>
      <c r="I23" s="279">
        <f>SUM(I7:I22)</f>
        <v>450</v>
      </c>
      <c r="J23" s="280">
        <f>SUM(J7:J22)</f>
        <v>0</v>
      </c>
      <c r="K23" s="283" t="s">
        <v>95</v>
      </c>
      <c r="L23" s="279">
        <f>SUM(L7:L22)</f>
        <v>400</v>
      </c>
      <c r="M23" s="282">
        <f>SUM(M7:M22)</f>
        <v>0</v>
      </c>
      <c r="N23" s="284"/>
      <c r="O23" s="279"/>
      <c r="P23" s="280"/>
      <c r="Q23" s="283" t="s">
        <v>95</v>
      </c>
      <c r="R23" s="279">
        <f>SUM(R7:R22)</f>
        <v>300</v>
      </c>
      <c r="S23" s="282">
        <f>SUM(S7:S22)</f>
        <v>0</v>
      </c>
      <c r="T23" s="220"/>
    </row>
    <row r="24" spans="1:20" ht="18" customHeight="1" x14ac:dyDescent="0.15">
      <c r="A24" s="390" t="s">
        <v>635</v>
      </c>
      <c r="B24" s="138" t="s">
        <v>354</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391"/>
      <c r="B25" s="138" t="s">
        <v>355</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391"/>
      <c r="B26" s="138" t="s">
        <v>356</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391"/>
      <c r="B27" s="138" t="s">
        <v>636</v>
      </c>
      <c r="C27" s="164">
        <v>2200</v>
      </c>
      <c r="D27" s="163"/>
      <c r="E27" s="87"/>
      <c r="F27" s="210"/>
      <c r="G27" s="238"/>
      <c r="H27" s="87"/>
      <c r="I27" s="210"/>
      <c r="J27" s="238"/>
      <c r="K27" s="87"/>
      <c r="L27" s="210"/>
      <c r="M27" s="238"/>
      <c r="N27" s="87"/>
      <c r="O27" s="117"/>
      <c r="P27" s="239"/>
      <c r="Q27" s="87"/>
      <c r="R27" s="210"/>
      <c r="S27" s="242"/>
      <c r="T27" s="2"/>
    </row>
    <row r="28" spans="1:20" ht="18" customHeight="1" x14ac:dyDescent="0.15">
      <c r="A28" s="391"/>
      <c r="B28" s="138" t="s">
        <v>357</v>
      </c>
      <c r="C28" s="164" t="s">
        <v>665</v>
      </c>
      <c r="D28" s="179"/>
      <c r="E28" s="87"/>
      <c r="F28" s="210"/>
      <c r="G28" s="238"/>
      <c r="H28" s="87"/>
      <c r="I28" s="210"/>
      <c r="J28" s="238"/>
      <c r="K28" s="87"/>
      <c r="L28" s="210"/>
      <c r="M28" s="238"/>
      <c r="N28" s="87"/>
      <c r="O28" s="117"/>
      <c r="P28" s="239"/>
      <c r="Q28" s="87"/>
      <c r="R28" s="210"/>
      <c r="S28" s="242"/>
      <c r="T28" s="2"/>
    </row>
    <row r="29" spans="1:20" ht="18" customHeight="1" x14ac:dyDescent="0.15">
      <c r="A29" s="443" t="s">
        <v>645</v>
      </c>
      <c r="B29" s="138" t="s">
        <v>358</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44"/>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2400</v>
      </c>
      <c r="B31" s="278" t="s">
        <v>95</v>
      </c>
      <c r="C31" s="279">
        <f>SUM(C24:C29)</f>
        <v>2400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391" t="s">
        <v>367</v>
      </c>
      <c r="B32" s="138" t="s">
        <v>359</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391"/>
      <c r="B33" s="138" t="s">
        <v>511</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391"/>
      <c r="B34" s="138" t="s">
        <v>360</v>
      </c>
      <c r="C34" s="164">
        <v>1400</v>
      </c>
      <c r="D34" s="163"/>
      <c r="E34" s="138" t="s">
        <v>360</v>
      </c>
      <c r="F34" s="164">
        <v>250</v>
      </c>
      <c r="G34" s="163"/>
      <c r="H34" s="87"/>
      <c r="I34" s="210"/>
      <c r="J34" s="238"/>
      <c r="K34" s="87"/>
      <c r="L34" s="210"/>
      <c r="M34" s="238"/>
      <c r="N34" s="87"/>
      <c r="O34" s="117"/>
      <c r="P34" s="239"/>
      <c r="Q34" s="138" t="s">
        <v>40</v>
      </c>
      <c r="R34" s="164">
        <v>50</v>
      </c>
      <c r="S34" s="181"/>
      <c r="T34" s="2"/>
    </row>
    <row r="35" spans="1:20" ht="18" customHeight="1" x14ac:dyDescent="0.15">
      <c r="A35" s="391"/>
      <c r="B35" s="138" t="s">
        <v>361</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391"/>
      <c r="B36" s="138" t="s">
        <v>362</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391"/>
      <c r="B37" s="138" t="s">
        <v>363</v>
      </c>
      <c r="C37" s="164">
        <v>950</v>
      </c>
      <c r="D37" s="163"/>
      <c r="E37" s="138"/>
      <c r="F37" s="164"/>
      <c r="G37" s="179"/>
      <c r="H37" s="87"/>
      <c r="I37" s="210"/>
      <c r="J37" s="238"/>
      <c r="K37" s="87"/>
      <c r="L37" s="210"/>
      <c r="M37" s="238"/>
      <c r="N37" s="87"/>
      <c r="O37" s="117"/>
      <c r="P37" s="239"/>
      <c r="Q37" s="87"/>
      <c r="R37" s="210"/>
      <c r="S37" s="242"/>
      <c r="T37" s="2"/>
    </row>
    <row r="38" spans="1:20" ht="18" customHeight="1" x14ac:dyDescent="0.15">
      <c r="A38" s="391"/>
      <c r="B38" s="138" t="s">
        <v>364</v>
      </c>
      <c r="C38" s="164">
        <v>400</v>
      </c>
      <c r="D38" s="163"/>
      <c r="E38" s="138" t="s">
        <v>364</v>
      </c>
      <c r="F38" s="164">
        <v>100</v>
      </c>
      <c r="G38" s="163"/>
      <c r="H38" s="87"/>
      <c r="I38" s="210"/>
      <c r="J38" s="238"/>
      <c r="K38" s="87"/>
      <c r="L38" s="210"/>
      <c r="M38" s="238"/>
      <c r="N38" s="87"/>
      <c r="O38" s="117"/>
      <c r="P38" s="239"/>
      <c r="Q38" s="87"/>
      <c r="R38" s="210"/>
      <c r="S38" s="242"/>
      <c r="T38" s="2"/>
    </row>
    <row r="39" spans="1:20" ht="18" customHeight="1" x14ac:dyDescent="0.15">
      <c r="A39" s="391"/>
      <c r="B39" s="138" t="s">
        <v>365</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43" t="s">
        <v>645</v>
      </c>
      <c r="B40" s="138" t="s">
        <v>366</v>
      </c>
      <c r="C40" s="164" t="s">
        <v>512</v>
      </c>
      <c r="D40" s="179"/>
      <c r="E40" s="138"/>
      <c r="F40" s="164"/>
      <c r="G40" s="179"/>
      <c r="H40" s="87"/>
      <c r="I40" s="210"/>
      <c r="J40" s="238"/>
      <c r="K40" s="87"/>
      <c r="L40" s="210"/>
      <c r="M40" s="238"/>
      <c r="N40" s="87"/>
      <c r="O40" s="117"/>
      <c r="P40" s="239"/>
      <c r="Q40" s="87"/>
      <c r="R40" s="210"/>
      <c r="S40" s="242"/>
      <c r="T40" s="2"/>
    </row>
    <row r="41" spans="1:20" ht="18" customHeight="1" thickBot="1" x14ac:dyDescent="0.2">
      <c r="A41" s="443"/>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5750</v>
      </c>
      <c r="B42" s="278" t="s">
        <v>95</v>
      </c>
      <c r="C42" s="279">
        <f>SUM(C32:C41)</f>
        <v>5350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19150</v>
      </c>
      <c r="B45" s="286" t="s">
        <v>95</v>
      </c>
      <c r="C45" s="287">
        <f>SUM(C42,C31,C23)</f>
        <v>15650</v>
      </c>
      <c r="D45" s="288">
        <f>SUM(D42,D31,D23)</f>
        <v>0</v>
      </c>
      <c r="E45" s="289" t="s">
        <v>95</v>
      </c>
      <c r="F45" s="287">
        <f>SUM(F42,F31,F23)</f>
        <v>2300</v>
      </c>
      <c r="G45" s="290">
        <f>SUM(G42,G31,G23)</f>
        <v>0</v>
      </c>
      <c r="H45" s="286" t="s">
        <v>95</v>
      </c>
      <c r="I45" s="287">
        <f>SUM(I42,I31,I23)</f>
        <v>450</v>
      </c>
      <c r="J45" s="288">
        <f>SUM(J42,J31,J23)</f>
        <v>0</v>
      </c>
      <c r="K45" s="291" t="s">
        <v>95</v>
      </c>
      <c r="L45" s="287">
        <f>SUM(L42,L31,L23)</f>
        <v>400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2026年2月現在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T6TboS5Sa7w7WNiVbM9WSCbJjHoBcA+DQpgcyOEShAi3crS/oFZDti0/KDLXvhlJ+QXU5wP+doHz8Nipcc0xsw==" saltValue="vMRwiiZJXWQZPMvmXyNlSg==" spinCount="100000" sheet="1" selectLockedCells="1"/>
  <mergeCells count="22">
    <mergeCell ref="N4:P4"/>
    <mergeCell ref="E4:G4"/>
    <mergeCell ref="K1:O1"/>
    <mergeCell ref="K2:O2"/>
    <mergeCell ref="H4:J4"/>
    <mergeCell ref="P1:S1"/>
    <mergeCell ref="E2:G2"/>
    <mergeCell ref="Q4:S4"/>
    <mergeCell ref="H2:I2"/>
    <mergeCell ref="P2:S2"/>
    <mergeCell ref="A2:D2"/>
    <mergeCell ref="A1:D1"/>
    <mergeCell ref="A29:A30"/>
    <mergeCell ref="A4:A5"/>
    <mergeCell ref="E1:I1"/>
    <mergeCell ref="A21:A22"/>
    <mergeCell ref="A7:A20"/>
    <mergeCell ref="A40:A41"/>
    <mergeCell ref="A32:A39"/>
    <mergeCell ref="A24:A28"/>
    <mergeCell ref="B4:D4"/>
    <mergeCell ref="K4:M4"/>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7740-E37A-40A0-A5EC-6CDC212EC2DF}">
  <sheetPr>
    <tabColor rgb="FFFFC000"/>
  </sheetPr>
  <dimension ref="A1:I35"/>
  <sheetViews>
    <sheetView showGridLines="0" showZeros="0" zoomScale="60" zoomScaleNormal="60" zoomScaleSheetLayoutView="75" workbookViewId="0">
      <selection activeCell="E12" sqref="E12"/>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723</v>
      </c>
      <c r="C5" s="468" t="s">
        <v>724</v>
      </c>
    </row>
    <row r="6" spans="1:9" ht="22.5" customHeight="1" x14ac:dyDescent="0.15">
      <c r="A6" s="469" t="s">
        <v>725</v>
      </c>
      <c r="B6" s="466"/>
      <c r="C6" s="470"/>
    </row>
    <row r="7" spans="1:9" ht="22.5" customHeight="1" x14ac:dyDescent="0.15">
      <c r="A7" s="469" t="s">
        <v>726</v>
      </c>
      <c r="B7" s="466"/>
      <c r="C7" s="469" t="s">
        <v>727</v>
      </c>
    </row>
    <row r="8" spans="1:9" ht="22.5" customHeight="1" x14ac:dyDescent="0.15">
      <c r="A8" s="466"/>
      <c r="B8" s="471" t="s">
        <v>728</v>
      </c>
      <c r="C8" s="472" t="s">
        <v>729</v>
      </c>
    </row>
    <row r="9" spans="1:9" ht="22.5" customHeight="1" x14ac:dyDescent="0.15">
      <c r="A9" s="466"/>
      <c r="B9" s="471" t="s">
        <v>730</v>
      </c>
      <c r="C9" s="472"/>
    </row>
    <row r="10" spans="1:9" ht="22.5" customHeight="1" x14ac:dyDescent="0.15">
      <c r="A10" s="466"/>
      <c r="B10" s="471" t="s">
        <v>731</v>
      </c>
      <c r="C10" s="469" t="s">
        <v>732</v>
      </c>
    </row>
    <row r="11" spans="1:9" ht="22.5" customHeight="1" x14ac:dyDescent="0.15">
      <c r="A11" s="466"/>
      <c r="B11" s="471" t="s">
        <v>733</v>
      </c>
      <c r="C11" s="471" t="s">
        <v>734</v>
      </c>
    </row>
    <row r="12" spans="1:9" ht="22.5" customHeight="1" x14ac:dyDescent="0.15">
      <c r="A12" s="469" t="s">
        <v>735</v>
      </c>
      <c r="B12" s="466"/>
      <c r="C12" s="469" t="s">
        <v>736</v>
      </c>
    </row>
    <row r="13" spans="1:9" ht="22.5" customHeight="1" x14ac:dyDescent="0.15">
      <c r="A13" s="466"/>
      <c r="B13" s="471" t="s">
        <v>737</v>
      </c>
      <c r="C13" s="469" t="s">
        <v>738</v>
      </c>
    </row>
    <row r="14" spans="1:9" ht="22.5" customHeight="1" x14ac:dyDescent="0.15">
      <c r="A14" s="466"/>
      <c r="B14" s="471" t="s">
        <v>739</v>
      </c>
      <c r="C14" s="473" t="s">
        <v>740</v>
      </c>
    </row>
    <row r="15" spans="1:9" ht="22.5" customHeight="1" x14ac:dyDescent="0.15">
      <c r="A15" s="466"/>
      <c r="B15" s="471" t="s">
        <v>741</v>
      </c>
      <c r="C15" s="469" t="s">
        <v>742</v>
      </c>
    </row>
    <row r="16" spans="1:9" ht="22.5" customHeight="1" x14ac:dyDescent="0.15">
      <c r="A16" s="466"/>
      <c r="B16" s="471" t="s">
        <v>743</v>
      </c>
      <c r="C16" s="471" t="s">
        <v>744</v>
      </c>
    </row>
    <row r="17" spans="1:3" ht="22.5" customHeight="1" x14ac:dyDescent="0.15">
      <c r="A17" s="466"/>
      <c r="B17" s="471" t="s">
        <v>745</v>
      </c>
      <c r="C17" s="469" t="s">
        <v>746</v>
      </c>
    </row>
    <row r="18" spans="1:3" ht="22.5" customHeight="1" x14ac:dyDescent="0.15">
      <c r="A18" s="466"/>
      <c r="B18" s="471" t="s">
        <v>747</v>
      </c>
      <c r="C18" s="471" t="s">
        <v>748</v>
      </c>
    </row>
    <row r="19" spans="1:3" ht="22.5" customHeight="1" x14ac:dyDescent="0.15">
      <c r="A19" s="466"/>
      <c r="B19" s="466"/>
      <c r="C19" s="469" t="s">
        <v>749</v>
      </c>
    </row>
    <row r="20" spans="1:3" ht="22.5" customHeight="1" x14ac:dyDescent="0.15">
      <c r="A20" s="470"/>
      <c r="B20" s="470"/>
      <c r="C20" s="473" t="s">
        <v>750</v>
      </c>
    </row>
    <row r="21" spans="1:3" ht="22.5" customHeight="1" x14ac:dyDescent="0.15">
      <c r="A21" s="470"/>
      <c r="B21" s="470"/>
      <c r="C21" s="469" t="s">
        <v>751</v>
      </c>
    </row>
    <row r="22" spans="1:3" ht="22.5" customHeight="1" x14ac:dyDescent="0.15">
      <c r="A22" s="470"/>
      <c r="B22" s="470"/>
      <c r="C22" s="474" t="s">
        <v>752</v>
      </c>
    </row>
    <row r="23" spans="1:3" ht="22.5" customHeight="1" x14ac:dyDescent="0.15">
      <c r="A23" s="470"/>
      <c r="B23" s="470"/>
      <c r="C23" s="474" t="s">
        <v>753</v>
      </c>
    </row>
    <row r="24" spans="1:3" ht="22.5" customHeight="1" x14ac:dyDescent="0.15">
      <c r="A24" s="470"/>
      <c r="B24" s="470"/>
      <c r="C24" s="474" t="s">
        <v>754</v>
      </c>
    </row>
    <row r="25" spans="1:3" ht="22.5" customHeight="1" x14ac:dyDescent="0.15">
      <c r="A25" s="470"/>
      <c r="B25" s="470"/>
      <c r="C25" s="469" t="s">
        <v>755</v>
      </c>
    </row>
    <row r="26" spans="1:3" ht="22.5" customHeight="1" x14ac:dyDescent="0.15">
      <c r="A26" s="470"/>
      <c r="B26" s="470"/>
      <c r="C26" s="472" t="s">
        <v>756</v>
      </c>
    </row>
    <row r="27" spans="1:3" ht="22.5" customHeight="1" x14ac:dyDescent="0.15">
      <c r="A27" s="470"/>
      <c r="B27" s="470"/>
      <c r="C27" s="472"/>
    </row>
    <row r="28" spans="1:3" ht="22.5" customHeight="1" x14ac:dyDescent="0.15">
      <c r="A28" s="470"/>
      <c r="B28" s="470"/>
      <c r="C28" s="469" t="s">
        <v>757</v>
      </c>
    </row>
    <row r="29" spans="1:3" ht="22.5" customHeight="1" x14ac:dyDescent="0.15">
      <c r="A29" s="470"/>
      <c r="B29" s="470"/>
      <c r="C29" s="471" t="s">
        <v>758</v>
      </c>
    </row>
    <row r="30" spans="1:3" ht="22.5" customHeight="1" x14ac:dyDescent="0.15">
      <c r="A30" s="470"/>
      <c r="B30" s="470"/>
      <c r="C30" s="469" t="s">
        <v>759</v>
      </c>
    </row>
    <row r="31" spans="1:3" ht="22.5" customHeight="1" x14ac:dyDescent="0.15">
      <c r="A31" s="470"/>
      <c r="B31" s="470"/>
      <c r="C31" s="471" t="s">
        <v>760</v>
      </c>
    </row>
    <row r="32" spans="1:3" ht="22.5" customHeight="1" x14ac:dyDescent="0.15">
      <c r="A32" s="470"/>
      <c r="B32" s="470"/>
      <c r="C32" s="469" t="s">
        <v>762</v>
      </c>
    </row>
    <row r="33" spans="1:3" ht="22.5" customHeight="1" x14ac:dyDescent="0.15">
      <c r="A33" s="470"/>
      <c r="B33" s="470"/>
      <c r="C33" s="471"/>
    </row>
    <row r="34" spans="1:3" ht="17.25" customHeight="1" x14ac:dyDescent="0.15">
      <c r="A34" s="470"/>
      <c r="B34" s="470"/>
      <c r="C34" s="470"/>
    </row>
    <row r="35" spans="1:3" ht="17.25" customHeight="1" x14ac:dyDescent="0.15">
      <c r="C35" s="318" t="s">
        <v>761</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2B0B-4B2B-4A9F-8AFD-6E5263901DD0}">
  <sheetPr>
    <tabColor rgb="FFFFC000"/>
  </sheetPr>
  <dimension ref="A1:I33"/>
  <sheetViews>
    <sheetView showGridLines="0" showZeros="0" view="pageBreakPreview" zoomScale="70" zoomScaleNormal="68" zoomScaleSheetLayoutView="70" workbookViewId="0">
      <selection activeCell="J10" sqref="J10"/>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723</v>
      </c>
      <c r="C5" s="468" t="s">
        <v>724</v>
      </c>
    </row>
    <row r="6" spans="1:9" ht="22.5" customHeight="1" x14ac:dyDescent="0.15">
      <c r="A6" s="469" t="s">
        <v>725</v>
      </c>
      <c r="B6" s="466"/>
      <c r="C6" s="470"/>
    </row>
    <row r="7" spans="1:9" ht="22.5" customHeight="1" x14ac:dyDescent="0.15">
      <c r="A7" s="469" t="s">
        <v>726</v>
      </c>
      <c r="B7" s="466"/>
      <c r="C7" s="469" t="s">
        <v>727</v>
      </c>
    </row>
    <row r="8" spans="1:9" ht="22.5" customHeight="1" x14ac:dyDescent="0.15">
      <c r="A8" s="466"/>
      <c r="B8" s="471" t="s">
        <v>728</v>
      </c>
      <c r="C8" s="472" t="s">
        <v>729</v>
      </c>
    </row>
    <row r="9" spans="1:9" ht="22.5" customHeight="1" x14ac:dyDescent="0.15">
      <c r="A9" s="466"/>
      <c r="B9" s="471" t="s">
        <v>730</v>
      </c>
      <c r="C9" s="472"/>
    </row>
    <row r="10" spans="1:9" ht="22.5" customHeight="1" x14ac:dyDescent="0.15">
      <c r="A10" s="466"/>
      <c r="B10" s="471" t="s">
        <v>731</v>
      </c>
      <c r="C10" s="469" t="s">
        <v>732</v>
      </c>
    </row>
    <row r="11" spans="1:9" ht="22.5" customHeight="1" x14ac:dyDescent="0.15">
      <c r="A11" s="466"/>
      <c r="B11" s="471" t="s">
        <v>733</v>
      </c>
      <c r="C11" s="471" t="s">
        <v>734</v>
      </c>
    </row>
    <row r="12" spans="1:9" ht="22.5" customHeight="1" x14ac:dyDescent="0.15">
      <c r="A12" s="469" t="s">
        <v>735</v>
      </c>
      <c r="B12" s="466"/>
      <c r="C12" s="469" t="s">
        <v>736</v>
      </c>
    </row>
    <row r="13" spans="1:9" ht="22.5" customHeight="1" x14ac:dyDescent="0.15">
      <c r="A13" s="466"/>
      <c r="B13" s="471" t="s">
        <v>737</v>
      </c>
      <c r="C13" s="469" t="s">
        <v>738</v>
      </c>
    </row>
    <row r="14" spans="1:9" ht="22.5" customHeight="1" x14ac:dyDescent="0.15">
      <c r="A14" s="466"/>
      <c r="B14" s="471" t="s">
        <v>739</v>
      </c>
      <c r="C14" s="473" t="s">
        <v>740</v>
      </c>
    </row>
    <row r="15" spans="1:9" ht="22.5" customHeight="1" x14ac:dyDescent="0.15">
      <c r="A15" s="466"/>
      <c r="B15" s="471" t="s">
        <v>741</v>
      </c>
      <c r="C15" s="469" t="s">
        <v>742</v>
      </c>
    </row>
    <row r="16" spans="1:9" ht="22.5" customHeight="1" x14ac:dyDescent="0.15">
      <c r="A16" s="466"/>
      <c r="B16" s="471" t="s">
        <v>743</v>
      </c>
      <c r="C16" s="471" t="s">
        <v>744</v>
      </c>
    </row>
    <row r="17" spans="1:3" ht="22.5" customHeight="1" x14ac:dyDescent="0.15">
      <c r="A17" s="466"/>
      <c r="B17" s="471" t="s">
        <v>745</v>
      </c>
      <c r="C17" s="469" t="s">
        <v>746</v>
      </c>
    </row>
    <row r="18" spans="1:3" ht="22.5" customHeight="1" x14ac:dyDescent="0.15">
      <c r="A18" s="466"/>
      <c r="B18" s="471" t="s">
        <v>747</v>
      </c>
      <c r="C18" s="471" t="s">
        <v>748</v>
      </c>
    </row>
    <row r="19" spans="1:3" ht="22.5" customHeight="1" x14ac:dyDescent="0.15">
      <c r="A19" s="466"/>
      <c r="B19" s="466"/>
      <c r="C19" s="469" t="s">
        <v>749</v>
      </c>
    </row>
    <row r="20" spans="1:3" ht="22.5" customHeight="1" x14ac:dyDescent="0.15">
      <c r="A20" s="470"/>
      <c r="B20" s="470"/>
      <c r="C20" s="473" t="s">
        <v>750</v>
      </c>
    </row>
    <row r="21" spans="1:3" ht="22.5" customHeight="1" x14ac:dyDescent="0.15">
      <c r="A21" s="470"/>
      <c r="B21" s="470"/>
      <c r="C21" s="469" t="s">
        <v>751</v>
      </c>
    </row>
    <row r="22" spans="1:3" ht="22.5" customHeight="1" x14ac:dyDescent="0.15">
      <c r="A22" s="470"/>
      <c r="B22" s="470"/>
      <c r="C22" s="474" t="s">
        <v>752</v>
      </c>
    </row>
    <row r="23" spans="1:3" ht="22.5" customHeight="1" x14ac:dyDescent="0.15">
      <c r="A23" s="470"/>
      <c r="B23" s="470"/>
      <c r="C23" s="474" t="s">
        <v>753</v>
      </c>
    </row>
    <row r="24" spans="1:3" ht="22.5" customHeight="1" x14ac:dyDescent="0.15">
      <c r="A24" s="470"/>
      <c r="B24" s="470"/>
      <c r="C24" s="474" t="s">
        <v>754</v>
      </c>
    </row>
    <row r="25" spans="1:3" ht="22.5" customHeight="1" x14ac:dyDescent="0.15">
      <c r="A25" s="470"/>
      <c r="B25" s="470"/>
      <c r="C25" s="469" t="s">
        <v>755</v>
      </c>
    </row>
    <row r="26" spans="1:3" ht="22.5" customHeight="1" x14ac:dyDescent="0.15">
      <c r="A26" s="470"/>
      <c r="B26" s="470"/>
      <c r="C26" s="472" t="s">
        <v>756</v>
      </c>
    </row>
    <row r="27" spans="1:3" ht="22.5" customHeight="1" x14ac:dyDescent="0.15">
      <c r="A27" s="470"/>
      <c r="B27" s="470"/>
      <c r="C27" s="472"/>
    </row>
    <row r="28" spans="1:3" ht="22.5" customHeight="1" x14ac:dyDescent="0.15">
      <c r="A28" s="470"/>
      <c r="B28" s="470"/>
      <c r="C28" s="469" t="s">
        <v>757</v>
      </c>
    </row>
    <row r="29" spans="1:3" ht="22.5" customHeight="1" x14ac:dyDescent="0.15">
      <c r="A29" s="470"/>
      <c r="B29" s="470"/>
      <c r="C29" s="471" t="s">
        <v>758</v>
      </c>
    </row>
    <row r="30" spans="1:3" ht="22.5" customHeight="1" x14ac:dyDescent="0.15">
      <c r="A30" s="470"/>
      <c r="B30" s="470"/>
      <c r="C30" s="469" t="s">
        <v>759</v>
      </c>
    </row>
    <row r="31" spans="1:3" ht="22.5" customHeight="1" x14ac:dyDescent="0.15">
      <c r="A31" s="470"/>
      <c r="B31" s="470"/>
      <c r="C31" s="471" t="s">
        <v>760</v>
      </c>
    </row>
    <row r="32" spans="1:3" ht="22.5" customHeight="1" x14ac:dyDescent="0.15">
      <c r="A32" s="470"/>
      <c r="B32" s="470"/>
      <c r="C32" s="471"/>
    </row>
    <row r="33" spans="3:3" ht="17.25" customHeight="1" x14ac:dyDescent="0.15">
      <c r="C33" s="318" t="s">
        <v>761</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A4" sqref="A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85" t="s">
        <v>250</v>
      </c>
      <c r="C3" s="386"/>
      <c r="D3" s="160"/>
      <c r="E3" s="160"/>
      <c r="F3" s="160"/>
      <c r="G3" s="387" t="s">
        <v>394</v>
      </c>
      <c r="H3" s="387"/>
      <c r="I3" s="388" t="s">
        <v>305</v>
      </c>
      <c r="J3" s="388"/>
      <c r="K3" s="377" t="s">
        <v>251</v>
      </c>
      <c r="L3" s="377"/>
      <c r="M3" s="377"/>
      <c r="N3" s="369" t="s">
        <v>252</v>
      </c>
      <c r="O3" s="370"/>
      <c r="P3" s="370"/>
      <c r="Q3" s="371"/>
      <c r="R3" s="378" t="s">
        <v>253</v>
      </c>
      <c r="S3" s="379"/>
      <c r="T3" s="379"/>
    </row>
    <row r="4" spans="1:20" ht="32.25" customHeight="1" x14ac:dyDescent="0.15">
      <c r="A4" s="317"/>
      <c r="B4" s="382">
        <f>IF(サイズ2="","",SUM(T35))</f>
        <v>0</v>
      </c>
      <c r="C4" s="382"/>
      <c r="D4" s="161"/>
      <c r="E4" s="161"/>
      <c r="F4" s="161"/>
      <c r="G4" s="383" t="str">
        <f>IF(サイズ2="-","-",S36)</f>
        <v>-</v>
      </c>
      <c r="H4" s="384"/>
      <c r="I4" s="389" t="s">
        <v>584</v>
      </c>
      <c r="J4" s="389"/>
      <c r="K4" s="376"/>
      <c r="L4" s="376"/>
      <c r="M4" s="376"/>
      <c r="N4" s="372"/>
      <c r="O4" s="373"/>
      <c r="P4" s="373"/>
      <c r="Q4" s="374"/>
      <c r="R4" s="380"/>
      <c r="S4" s="381"/>
      <c r="T4" s="381"/>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60" t="s">
        <v>272</v>
      </c>
      <c r="B6" s="360" t="s">
        <v>718</v>
      </c>
      <c r="C6" s="360"/>
      <c r="D6" s="48"/>
      <c r="E6" s="48"/>
      <c r="F6" s="48"/>
      <c r="G6" s="228"/>
      <c r="H6" s="232" t="s">
        <v>396</v>
      </c>
      <c r="I6" s="230"/>
      <c r="J6" s="48"/>
      <c r="K6" s="48"/>
      <c r="L6" s="48"/>
      <c r="M6" s="48"/>
      <c r="N6" s="233" t="str">
        <f>IF(ISERROR(S36-C50)=TRUE,"",S36-C50)</f>
        <v/>
      </c>
      <c r="O6" s="234" t="s">
        <v>266</v>
      </c>
      <c r="P6" s="233">
        <f>C50</f>
        <v>0</v>
      </c>
      <c r="Q6" s="235" t="s">
        <v>395</v>
      </c>
      <c r="R6" s="48"/>
      <c r="S6" s="48"/>
      <c r="T6" s="48"/>
    </row>
    <row r="7" spans="1:20" ht="9" customHeight="1" x14ac:dyDescent="0.2">
      <c r="A7" s="360"/>
      <c r="B7" s="360"/>
      <c r="C7" s="360"/>
      <c r="D7" s="357"/>
      <c r="E7" s="357"/>
      <c r="F7" s="357"/>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75" t="s">
        <v>254</v>
      </c>
      <c r="B9" s="358" t="s">
        <v>53</v>
      </c>
      <c r="C9" s="361"/>
      <c r="D9" s="236"/>
      <c r="E9" s="236"/>
      <c r="F9" s="236"/>
      <c r="G9" s="358" t="s">
        <v>45</v>
      </c>
      <c r="H9" s="359"/>
      <c r="I9" s="358" t="s">
        <v>46</v>
      </c>
      <c r="J9" s="359"/>
      <c r="K9" s="361" t="s">
        <v>47</v>
      </c>
      <c r="L9" s="361"/>
      <c r="M9" s="358" t="s">
        <v>48</v>
      </c>
      <c r="N9" s="359"/>
      <c r="O9" s="358" t="s">
        <v>276</v>
      </c>
      <c r="P9" s="359"/>
      <c r="Q9" s="361" t="s">
        <v>49</v>
      </c>
      <c r="R9" s="361"/>
      <c r="S9" s="358" t="s">
        <v>255</v>
      </c>
      <c r="T9" s="361"/>
    </row>
    <row r="10" spans="1:20" ht="21.95" customHeight="1" x14ac:dyDescent="0.15">
      <c r="A10" s="359"/>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40100</v>
      </c>
      <c r="C11" s="224">
        <f>岡山1!D44</f>
        <v>0</v>
      </c>
      <c r="D11" s="123"/>
      <c r="E11" s="123"/>
      <c r="F11" s="123"/>
      <c r="G11" s="122">
        <f>岡山1!F44</f>
        <v>7300</v>
      </c>
      <c r="H11" s="224">
        <f>岡山1!G44</f>
        <v>0</v>
      </c>
      <c r="I11" s="122">
        <f>岡山1!I44</f>
        <v>11600</v>
      </c>
      <c r="J11" s="224">
        <f>岡山1!J44</f>
        <v>0</v>
      </c>
      <c r="K11" s="122">
        <f>岡山1!L44</f>
        <v>4350</v>
      </c>
      <c r="L11" s="224">
        <f>岡山1!M44</f>
        <v>0</v>
      </c>
      <c r="M11" s="122">
        <f>岡山1!O44</f>
        <v>0</v>
      </c>
      <c r="N11" s="224">
        <f>岡山1!P44</f>
        <v>0</v>
      </c>
      <c r="O11" s="122">
        <f>岡山3・玉野!O44</f>
        <v>250</v>
      </c>
      <c r="P11" s="224">
        <f>岡山3・玉野!P44</f>
        <v>0</v>
      </c>
      <c r="Q11" s="122">
        <f>岡山1!R44</f>
        <v>4850</v>
      </c>
      <c r="R11" s="224">
        <f>岡山1!S44</f>
        <v>0</v>
      </c>
      <c r="S11" s="300">
        <f>SUM(B11,G11,I11,K11,M11,Q11,O11)</f>
        <v>68450</v>
      </c>
      <c r="T11" s="124">
        <f>IF(サイズ2="","",SUM(C11,H11,J11,L11,N11,P11,R11))</f>
        <v>0</v>
      </c>
    </row>
    <row r="12" spans="1:20" ht="22.5" customHeight="1" x14ac:dyDescent="0.15">
      <c r="A12" s="67" t="s">
        <v>269</v>
      </c>
      <c r="B12" s="122">
        <f>岡山2!C45</f>
        <v>36450</v>
      </c>
      <c r="C12" s="224">
        <f>岡山2!D45</f>
        <v>0</v>
      </c>
      <c r="D12" s="123"/>
      <c r="E12" s="123"/>
      <c r="F12" s="123"/>
      <c r="G12" s="122">
        <f>岡山2!F45</f>
        <v>5150</v>
      </c>
      <c r="H12" s="224">
        <f>岡山2!G45</f>
        <v>0</v>
      </c>
      <c r="I12" s="122">
        <f>岡山2!I45</f>
        <v>5150</v>
      </c>
      <c r="J12" s="224">
        <f>岡山2!J45</f>
        <v>0</v>
      </c>
      <c r="K12" s="122">
        <f>岡山2!L45</f>
        <v>0</v>
      </c>
      <c r="L12" s="224">
        <f>岡山2!M45</f>
        <v>0</v>
      </c>
      <c r="M12" s="122"/>
      <c r="N12" s="224"/>
      <c r="O12" s="122"/>
      <c r="P12" s="224"/>
      <c r="Q12" s="122">
        <f>岡山2!R45</f>
        <v>1600</v>
      </c>
      <c r="R12" s="224">
        <f>岡山2!S45</f>
        <v>0</v>
      </c>
      <c r="S12" s="300">
        <f t="shared" ref="S12:S22" si="0">SUM(B12,G12,I12,K12,M12,Q12)</f>
        <v>48350</v>
      </c>
      <c r="T12" s="124">
        <f t="shared" ref="T12:T22" si="1">IF(サイズ2="","",SUM(C12,H12,J12,L12,N12,R12))</f>
        <v>0</v>
      </c>
    </row>
    <row r="13" spans="1:20" ht="22.5" customHeight="1" x14ac:dyDescent="0.15">
      <c r="A13" s="67" t="s">
        <v>270</v>
      </c>
      <c r="B13" s="122">
        <f>岡山3・玉野!C16</f>
        <v>13650</v>
      </c>
      <c r="C13" s="224">
        <f>岡山3・玉野!D16</f>
        <v>0</v>
      </c>
      <c r="D13" s="123"/>
      <c r="E13" s="123"/>
      <c r="F13" s="123"/>
      <c r="G13" s="122">
        <f>岡山3・玉野!F16</f>
        <v>2000</v>
      </c>
      <c r="H13" s="224">
        <f>岡山3・玉野!G16</f>
        <v>0</v>
      </c>
      <c r="I13" s="122">
        <f>岡山3・玉野!I16</f>
        <v>4400</v>
      </c>
      <c r="J13" s="224">
        <f>岡山3・玉野!J16</f>
        <v>0</v>
      </c>
      <c r="K13" s="122">
        <f>岡山3・玉野!L16</f>
        <v>0</v>
      </c>
      <c r="L13" s="224">
        <f>岡山3・玉野!M16</f>
        <v>0</v>
      </c>
      <c r="M13" s="122"/>
      <c r="N13" s="224"/>
      <c r="O13" s="122"/>
      <c r="P13" s="224"/>
      <c r="Q13" s="122">
        <f>岡山3・玉野!R16</f>
        <v>800</v>
      </c>
      <c r="R13" s="224">
        <f>岡山3・玉野!S16</f>
        <v>0</v>
      </c>
      <c r="S13" s="300">
        <f t="shared" si="0"/>
        <v>20850</v>
      </c>
      <c r="T13" s="124">
        <f t="shared" si="1"/>
        <v>0</v>
      </c>
    </row>
    <row r="14" spans="1:20" ht="22.5" customHeight="1" x14ac:dyDescent="0.15">
      <c r="A14" s="68" t="s">
        <v>271</v>
      </c>
      <c r="B14" s="125">
        <f>岡山3・玉野!C39</f>
        <v>9250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11800</v>
      </c>
      <c r="T14" s="124">
        <f t="shared" si="1"/>
        <v>0</v>
      </c>
    </row>
    <row r="15" spans="1:20" ht="22.5" customHeight="1" x14ac:dyDescent="0.15">
      <c r="A15" s="67" t="s">
        <v>102</v>
      </c>
      <c r="B15" s="125">
        <f>赤磐・瀬戸内・備前・和気!C14</f>
        <v>7750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9550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6150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7150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36350</v>
      </c>
      <c r="C19" s="225">
        <f>倉敷1!D44</f>
        <v>0</v>
      </c>
      <c r="D19" s="126"/>
      <c r="E19" s="126"/>
      <c r="F19" s="126"/>
      <c r="G19" s="125">
        <f>倉敷1!F44</f>
        <v>11850</v>
      </c>
      <c r="H19" s="225">
        <f>倉敷1!G44</f>
        <v>0</v>
      </c>
      <c r="I19" s="125">
        <f>倉敷1!I44</f>
        <v>4400</v>
      </c>
      <c r="J19" s="225">
        <f>倉敷1!J44</f>
        <v>0</v>
      </c>
      <c r="K19" s="125">
        <f>倉敷1!L44</f>
        <v>250</v>
      </c>
      <c r="L19" s="225">
        <f>倉敷1!M44</f>
        <v>0</v>
      </c>
      <c r="M19" s="125">
        <f>倉敷1!O44</f>
        <v>0</v>
      </c>
      <c r="N19" s="225">
        <f>倉敷1!P44</f>
        <v>0</v>
      </c>
      <c r="O19" s="125"/>
      <c r="P19" s="225"/>
      <c r="Q19" s="125">
        <f>倉敷1!R44</f>
        <v>2700</v>
      </c>
      <c r="R19" s="225">
        <f>倉敷1!S44</f>
        <v>0</v>
      </c>
      <c r="S19" s="300">
        <f t="shared" si="0"/>
        <v>55550</v>
      </c>
      <c r="T19" s="124">
        <f t="shared" si="1"/>
        <v>0</v>
      </c>
    </row>
    <row r="20" spans="1:20" ht="22.5" customHeight="1" x14ac:dyDescent="0.15">
      <c r="A20" s="67" t="s">
        <v>297</v>
      </c>
      <c r="B20" s="125">
        <f>倉敷2・小田!C30+倉敷2・小田!C19</f>
        <v>18150</v>
      </c>
      <c r="C20" s="225">
        <f>倉敷2・小田!D30+倉敷2・小田!D19</f>
        <v>0</v>
      </c>
      <c r="D20" s="126"/>
      <c r="E20" s="126"/>
      <c r="F20" s="126"/>
      <c r="G20" s="125">
        <f>倉敷2・小田!F30+倉敷2・小田!F19</f>
        <v>5400</v>
      </c>
      <c r="H20" s="225">
        <f>倉敷2・小田!G30+倉敷2・小田!G19</f>
        <v>0</v>
      </c>
      <c r="I20" s="125">
        <f>倉敷2・小田!I30+倉敷2・小田!I19</f>
        <v>1600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26050</v>
      </c>
      <c r="T20" s="124">
        <f t="shared" si="1"/>
        <v>0</v>
      </c>
    </row>
    <row r="21" spans="1:20" ht="22.5" customHeight="1" x14ac:dyDescent="0.15">
      <c r="A21" s="69" t="s">
        <v>104</v>
      </c>
      <c r="B21" s="125">
        <f>倉敷2・小田!C39</f>
        <v>2450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3350</v>
      </c>
      <c r="T21" s="124">
        <f t="shared" si="1"/>
        <v>0</v>
      </c>
    </row>
    <row r="22" spans="1:20" ht="22.5" customHeight="1" x14ac:dyDescent="0.15">
      <c r="A22" s="67" t="s">
        <v>267</v>
      </c>
      <c r="B22" s="125">
        <f>総社・笠岡・井原・浅口!C13</f>
        <v>11000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13000</v>
      </c>
      <c r="T22" s="124">
        <f t="shared" si="1"/>
        <v>0</v>
      </c>
    </row>
    <row r="23" spans="1:20" ht="22.5" customHeight="1" x14ac:dyDescent="0.15">
      <c r="A23" s="68" t="s">
        <v>97</v>
      </c>
      <c r="B23" s="125">
        <f>総社・笠岡・井原・浅口!C23</f>
        <v>8050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100</v>
      </c>
      <c r="L23" s="225">
        <f>総社・笠岡・井原・浅口!M23</f>
        <v>0</v>
      </c>
      <c r="M23" s="125"/>
      <c r="N23" s="225"/>
      <c r="O23" s="125">
        <f>総社・笠岡・井原・浅口!O23</f>
        <v>1400</v>
      </c>
      <c r="P23" s="225">
        <f>総社・笠岡・井原・浅口!P23</f>
        <v>0</v>
      </c>
      <c r="Q23" s="125">
        <f>総社・笠岡・井原・浅口!R23</f>
        <v>350</v>
      </c>
      <c r="R23" s="225">
        <f>総社・笠岡・井原・浅口!S23</f>
        <v>0</v>
      </c>
      <c r="S23" s="300">
        <f>SUM(B23,G23,I23,K23,M23,Q23,O23)</f>
        <v>11650</v>
      </c>
      <c r="T23" s="124">
        <f>IF(サイズ2="","",SUM(C23,H23,J23,L23,N23,R23,P23))</f>
        <v>0</v>
      </c>
    </row>
    <row r="24" spans="1:20" ht="22.5" customHeight="1" x14ac:dyDescent="0.15">
      <c r="A24" s="67" t="s">
        <v>249</v>
      </c>
      <c r="B24" s="125">
        <f>総社・笠岡・井原・浅口!C35</f>
        <v>5600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1500</v>
      </c>
      <c r="P24" s="225">
        <f>総社・笠岡・井原・浅口!P35</f>
        <v>0</v>
      </c>
      <c r="Q24" s="125">
        <f>総社・笠岡・井原・浅口!R35</f>
        <v>250</v>
      </c>
      <c r="R24" s="225">
        <f>総社・笠岡・井原・浅口!S35</f>
        <v>0</v>
      </c>
      <c r="S24" s="301">
        <f>SUM(B24,G24,I24,K24,M24,Q24,O24)</f>
        <v>8650</v>
      </c>
      <c r="T24" s="124">
        <f>IF(サイズ2="","",SUM(C24,H24,J24,L24,N24,R24,P24))</f>
        <v>0</v>
      </c>
    </row>
    <row r="25" spans="1:20" ht="22.5" customHeight="1" x14ac:dyDescent="0.15">
      <c r="A25" s="69" t="s">
        <v>273</v>
      </c>
      <c r="B25" s="125">
        <f>総社・笠岡・井原・浅口!C42</f>
        <v>5700</v>
      </c>
      <c r="C25" s="225">
        <f>総社・笠岡・井原・浅口!D42</f>
        <v>0</v>
      </c>
      <c r="D25" s="126"/>
      <c r="E25" s="126"/>
      <c r="F25" s="126"/>
      <c r="G25" s="125">
        <f>総社・笠岡・井原・浅口!F42</f>
        <v>3500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9450</v>
      </c>
      <c r="T25" s="124">
        <f>IF(サイズ2="","",SUM(C25,H25,J25,L25,N25,R25,P25))</f>
        <v>0</v>
      </c>
    </row>
    <row r="26" spans="1:20" ht="22.5" customHeight="1" x14ac:dyDescent="0.15">
      <c r="A26" s="68" t="s">
        <v>98</v>
      </c>
      <c r="B26" s="125">
        <f>高梁・加賀・新見!C20</f>
        <v>5600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6250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16500</v>
      </c>
      <c r="C29" s="225">
        <f>津山・勝田・久米!D27</f>
        <v>0</v>
      </c>
      <c r="D29" s="126"/>
      <c r="E29" s="126"/>
      <c r="F29" s="126"/>
      <c r="G29" s="125">
        <f>津山・勝田・久米!F27</f>
        <v>2850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20000</v>
      </c>
      <c r="T29" s="124">
        <f t="shared" si="3"/>
        <v>0</v>
      </c>
    </row>
    <row r="30" spans="1:20" ht="22.5" customHeight="1" x14ac:dyDescent="0.15">
      <c r="A30" s="67" t="s">
        <v>106</v>
      </c>
      <c r="B30" s="125">
        <f>津山・勝田・久米!C32</f>
        <v>2450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2800</v>
      </c>
      <c r="T30" s="124">
        <f t="shared" si="3"/>
        <v>0</v>
      </c>
    </row>
    <row r="31" spans="1:20" ht="22.5" customHeight="1" x14ac:dyDescent="0.15">
      <c r="A31" s="67" t="s">
        <v>107</v>
      </c>
      <c r="B31" s="125">
        <f>津山・勝田・久米!C43</f>
        <v>3350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3400</v>
      </c>
      <c r="T31" s="124">
        <f t="shared" si="3"/>
        <v>0</v>
      </c>
    </row>
    <row r="32" spans="1:20" ht="22.5" customHeight="1" x14ac:dyDescent="0.15">
      <c r="A32" s="67" t="s">
        <v>275</v>
      </c>
      <c r="B32" s="125">
        <f>真庭・苫田・美作!C23</f>
        <v>7900</v>
      </c>
      <c r="C32" s="225">
        <f>真庭・苫田・美作!D23</f>
        <v>0</v>
      </c>
      <c r="D32" s="126"/>
      <c r="E32" s="126"/>
      <c r="F32" s="126"/>
      <c r="G32" s="125">
        <f>真庭・苫田・美作!F23</f>
        <v>1950</v>
      </c>
      <c r="H32" s="225">
        <f>真庭・苫田・美作!G23</f>
        <v>0</v>
      </c>
      <c r="I32" s="125">
        <f>真庭・苫田・美作!I23</f>
        <v>450</v>
      </c>
      <c r="J32" s="225">
        <f>真庭・苫田・美作!J23</f>
        <v>0</v>
      </c>
      <c r="K32" s="125">
        <f>真庭・苫田・美作!L23</f>
        <v>400</v>
      </c>
      <c r="L32" s="225">
        <f>真庭・苫田・美作!M23</f>
        <v>0</v>
      </c>
      <c r="M32" s="125"/>
      <c r="N32" s="225"/>
      <c r="O32" s="125"/>
      <c r="P32" s="225"/>
      <c r="Q32" s="125">
        <f>真庭・苫田・美作!R23</f>
        <v>300</v>
      </c>
      <c r="R32" s="225">
        <f>真庭・苫田・美作!S23</f>
        <v>0</v>
      </c>
      <c r="S32" s="300">
        <f t="shared" si="2"/>
        <v>11000</v>
      </c>
      <c r="T32" s="124">
        <f t="shared" si="3"/>
        <v>0</v>
      </c>
    </row>
    <row r="33" spans="1:20" ht="22.5" customHeight="1" x14ac:dyDescent="0.15">
      <c r="A33" s="69" t="s">
        <v>105</v>
      </c>
      <c r="B33" s="125">
        <f>真庭・苫田・美作!C31</f>
        <v>2400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2400</v>
      </c>
      <c r="T33" s="124">
        <f t="shared" si="3"/>
        <v>0</v>
      </c>
    </row>
    <row r="34" spans="1:20" ht="22.5" customHeight="1" x14ac:dyDescent="0.15">
      <c r="A34" s="68" t="s">
        <v>274</v>
      </c>
      <c r="B34" s="125">
        <f>真庭・苫田・美作!C42</f>
        <v>5350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5750</v>
      </c>
      <c r="T34" s="124">
        <f t="shared" si="3"/>
        <v>0</v>
      </c>
    </row>
    <row r="35" spans="1:20" ht="24" customHeight="1" x14ac:dyDescent="0.15">
      <c r="A35" s="303" t="s">
        <v>109</v>
      </c>
      <c r="B35" s="304">
        <f>SUM(B11:B34)</f>
        <v>259800</v>
      </c>
      <c r="C35" s="305">
        <f>IF(サイズ2="","",SUM(C11:C34))</f>
        <v>0</v>
      </c>
      <c r="D35" s="306"/>
      <c r="E35" s="306"/>
      <c r="F35" s="306"/>
      <c r="G35" s="304">
        <f>SUM(G11:G34)</f>
        <v>51450</v>
      </c>
      <c r="H35" s="305">
        <f>IF(サイズ2="","",SUM(H11:H34))</f>
        <v>0</v>
      </c>
      <c r="I35" s="304">
        <f>SUM(I11:I34)</f>
        <v>30100</v>
      </c>
      <c r="J35" s="305">
        <f>IF(サイズ2="","",SUM(J11:J34))</f>
        <v>0</v>
      </c>
      <c r="K35" s="304">
        <f>SUM(K11:K34)</f>
        <v>5300</v>
      </c>
      <c r="L35" s="305">
        <f>IF(サイズ2="","",SUM(L11:L34))</f>
        <v>0</v>
      </c>
      <c r="M35" s="304">
        <f>SUM(M11:M34)</f>
        <v>50</v>
      </c>
      <c r="N35" s="305">
        <f>IF(サイズ2="","",SUM(N11:N34))</f>
        <v>0</v>
      </c>
      <c r="O35" s="304">
        <f>SUM(O11:O34)</f>
        <v>3200</v>
      </c>
      <c r="P35" s="305">
        <f>IF(サイズ2="","",SUM(P11:P34))</f>
        <v>0</v>
      </c>
      <c r="Q35" s="304">
        <f>SUM(Q11:Q34)</f>
        <v>13850</v>
      </c>
      <c r="R35" s="305">
        <f>IF(サイズ2="","",SUM(R11:R34))</f>
        <v>0</v>
      </c>
      <c r="S35" s="302">
        <f>SUM(B35,G35,I35,K35,M35,Q35,O35)</f>
        <v>363750</v>
      </c>
      <c r="T35" s="307">
        <f>IF(サイズ2="","",SUM(C35,H35,J35,L35,N35,R35,P35))</f>
        <v>0</v>
      </c>
    </row>
    <row r="36" spans="1:20" ht="24" hidden="1" customHeight="1" x14ac:dyDescent="0.15">
      <c r="A36" s="127" t="s">
        <v>268</v>
      </c>
      <c r="B36" s="347" t="e">
        <f>IF(サイズ2="","",HLOOKUP(サイズ2,E39:J41,2,0)*C35)</f>
        <v>#N/A</v>
      </c>
      <c r="C36" s="347"/>
      <c r="D36" s="128"/>
      <c r="E36" s="128"/>
      <c r="F36" s="128"/>
      <c r="G36" s="347" t="e">
        <f>IF(サイズ2="","",HLOOKUP(サイズ2,E39:J41,2,0)*H35)</f>
        <v>#N/A</v>
      </c>
      <c r="H36" s="347"/>
      <c r="I36" s="347" t="e">
        <f>IF(サイズ2="","",HLOOKUP(サイズ2,E39:J41,2,0)*J35)</f>
        <v>#N/A</v>
      </c>
      <c r="J36" s="347"/>
      <c r="K36" s="347" t="e">
        <f>IF(サイズ2="","",HLOOKUP(サイズ2,E39:J41,2,0)*L35)</f>
        <v>#N/A</v>
      </c>
      <c r="L36" s="347"/>
      <c r="M36" s="347" t="e">
        <f>IF(サイズ2="","",HLOOKUP(サイズ2,E39:J41,2,0)*N35)</f>
        <v>#N/A</v>
      </c>
      <c r="N36" s="347"/>
      <c r="O36" s="347" t="e">
        <f>IF(サイズ2="","",HLOOKUP(サイズ2,E39:J41,2,0)*P35)</f>
        <v>#N/A</v>
      </c>
      <c r="P36" s="347"/>
      <c r="Q36" s="347" t="e">
        <f>IF(サイズ2="","",HLOOKUP(サイズ2,E39:J41,2,0)*R35)</f>
        <v>#N/A</v>
      </c>
      <c r="R36" s="347"/>
      <c r="S36" s="348" t="e">
        <f>IF(サイズ2="","",INT(SUM(B36:R36)))+C50</f>
        <v>#N/A</v>
      </c>
      <c r="T36" s="349"/>
    </row>
    <row r="37" spans="1:20" ht="29.25" customHeight="1" x14ac:dyDescent="0.15">
      <c r="A37" s="368" t="s">
        <v>368</v>
      </c>
      <c r="B37" s="368"/>
      <c r="C37" s="368"/>
      <c r="D37" s="368"/>
      <c r="E37" s="368"/>
      <c r="F37" s="368"/>
      <c r="G37" s="368"/>
      <c r="H37" s="368"/>
      <c r="I37" s="129"/>
      <c r="J37" s="130"/>
      <c r="K37" s="130"/>
      <c r="L37" s="130"/>
      <c r="M37" s="350"/>
      <c r="N37" s="350"/>
      <c r="O37" s="350"/>
      <c r="P37" s="350"/>
      <c r="Q37" s="350"/>
      <c r="R37" s="131"/>
      <c r="S37" s="131"/>
      <c r="T37" s="131"/>
    </row>
    <row r="38" spans="1:20" ht="20.25" customHeight="1" x14ac:dyDescent="0.15">
      <c r="A38" s="362" t="s">
        <v>260</v>
      </c>
      <c r="B38" s="364" t="s">
        <v>261</v>
      </c>
      <c r="C38" s="364" t="s">
        <v>262</v>
      </c>
      <c r="D38" s="72"/>
      <c r="E38" s="72"/>
      <c r="F38" s="72"/>
      <c r="G38" s="355" t="s">
        <v>263</v>
      </c>
      <c r="H38" s="356"/>
      <c r="I38" s="356"/>
      <c r="J38" s="356"/>
      <c r="K38" s="73"/>
      <c r="L38" s="74"/>
      <c r="M38" s="353" t="s">
        <v>264</v>
      </c>
      <c r="N38" s="354"/>
      <c r="O38" s="354"/>
      <c r="P38" s="354"/>
      <c r="Q38" s="354"/>
      <c r="R38" s="354"/>
      <c r="S38" s="354"/>
      <c r="T38" s="354"/>
    </row>
    <row r="39" spans="1:20" ht="21.95" customHeight="1" x14ac:dyDescent="0.15">
      <c r="A39" s="363"/>
      <c r="B39" s="365"/>
      <c r="C39" s="365"/>
      <c r="D39" s="75" t="s">
        <v>302</v>
      </c>
      <c r="E39" s="76" t="s">
        <v>303</v>
      </c>
      <c r="F39" s="76" t="s">
        <v>304</v>
      </c>
      <c r="G39" s="77" t="s">
        <v>299</v>
      </c>
      <c r="H39" s="77" t="s">
        <v>300</v>
      </c>
      <c r="I39" s="77" t="s">
        <v>301</v>
      </c>
      <c r="J39" s="77" t="s">
        <v>278</v>
      </c>
      <c r="K39" s="366" t="s">
        <v>289</v>
      </c>
      <c r="L39" s="367"/>
      <c r="M39" s="355"/>
      <c r="N39" s="356"/>
      <c r="O39" s="356"/>
      <c r="P39" s="356"/>
      <c r="Q39" s="356"/>
      <c r="R39" s="356"/>
      <c r="S39" s="356"/>
      <c r="T39" s="356"/>
    </row>
    <row r="40" spans="1:20" ht="21.75" customHeight="1" x14ac:dyDescent="0.15">
      <c r="A40" s="341" t="s">
        <v>277</v>
      </c>
      <c r="B40" s="351" t="s">
        <v>279</v>
      </c>
      <c r="C40" s="341" t="s">
        <v>280</v>
      </c>
      <c r="D40" s="64"/>
      <c r="E40" s="339">
        <v>3.2</v>
      </c>
      <c r="F40" s="339">
        <v>3.2</v>
      </c>
      <c r="G40" s="339">
        <v>3.2</v>
      </c>
      <c r="H40" s="339">
        <v>4.7</v>
      </c>
      <c r="I40" s="339">
        <v>7.7</v>
      </c>
      <c r="J40" s="339">
        <v>13.6</v>
      </c>
      <c r="K40" s="337" t="s">
        <v>290</v>
      </c>
      <c r="L40" s="338"/>
      <c r="M40" s="343" t="s">
        <v>286</v>
      </c>
      <c r="N40" s="344"/>
      <c r="O40" s="344"/>
      <c r="P40" s="344"/>
      <c r="Q40" s="344"/>
      <c r="R40" s="344"/>
      <c r="S40" s="344"/>
      <c r="T40" s="344"/>
    </row>
    <row r="41" spans="1:20" ht="21.75" customHeight="1" x14ac:dyDescent="0.15">
      <c r="A41" s="342"/>
      <c r="B41" s="352"/>
      <c r="C41" s="342"/>
      <c r="D41" s="65"/>
      <c r="E41" s="340"/>
      <c r="F41" s="340"/>
      <c r="G41" s="340"/>
      <c r="H41" s="340"/>
      <c r="I41" s="340"/>
      <c r="J41" s="340"/>
      <c r="K41" s="337"/>
      <c r="L41" s="338"/>
      <c r="M41" s="345"/>
      <c r="N41" s="346"/>
      <c r="O41" s="346"/>
      <c r="P41" s="346"/>
      <c r="Q41" s="346"/>
      <c r="R41" s="346"/>
      <c r="S41" s="346"/>
      <c r="T41" s="346"/>
    </row>
    <row r="42" spans="1:20" ht="24.75" customHeight="1" x14ac:dyDescent="0.15">
      <c r="A42" s="47"/>
      <c r="B42" s="47"/>
      <c r="C42" s="47"/>
      <c r="D42" s="47"/>
      <c r="E42" s="47"/>
      <c r="F42" s="47"/>
      <c r="G42" s="336" t="s">
        <v>265</v>
      </c>
      <c r="H42" s="336"/>
      <c r="I42" s="336"/>
      <c r="J42" s="336"/>
      <c r="K42" s="336"/>
      <c r="L42" s="336"/>
      <c r="M42" s="47"/>
      <c r="N42" s="47"/>
      <c r="O42" s="47"/>
      <c r="P42" s="47"/>
      <c r="Q42" s="47"/>
      <c r="R42" s="47"/>
      <c r="S42" s="47"/>
      <c r="T42" s="322" t="str">
        <f>B6</f>
        <v>2026年2月現在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470</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649</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650</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651</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652</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ND098SLbITvXjO7IqwhPXLEIjogXFy1LmYFF7+61ug8Pbv1Zvpfxp2XJobVYA4HuIxZeC62SWGOXn9T5pBK8mw==" saltValue="ObvSxpTLdk8vDhHfN7T4lw==" spinCount="100000" sheet="1" selectLockedCells="1"/>
  <mergeCells count="52">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 ref="O9:P9"/>
    <mergeCell ref="O36:P36"/>
    <mergeCell ref="S9:T9"/>
    <mergeCell ref="Q36:R36"/>
    <mergeCell ref="A38:A39"/>
    <mergeCell ref="B38:B39"/>
    <mergeCell ref="C38:C39"/>
    <mergeCell ref="M9:N9"/>
    <mergeCell ref="K9:L9"/>
    <mergeCell ref="K39:L39"/>
    <mergeCell ref="M36:N36"/>
    <mergeCell ref="A37:H37"/>
    <mergeCell ref="D7:F7"/>
    <mergeCell ref="G36:H36"/>
    <mergeCell ref="I9:J9"/>
    <mergeCell ref="K36:L36"/>
    <mergeCell ref="A6:A7"/>
    <mergeCell ref="B6:C7"/>
    <mergeCell ref="M40:T41"/>
    <mergeCell ref="I36:J36"/>
    <mergeCell ref="B36:C36"/>
    <mergeCell ref="S36:T36"/>
    <mergeCell ref="M37:Q37"/>
    <mergeCell ref="E40:E41"/>
    <mergeCell ref="F40:F41"/>
    <mergeCell ref="G40:G41"/>
    <mergeCell ref="B40:B41"/>
    <mergeCell ref="C40:C41"/>
    <mergeCell ref="M38:T39"/>
    <mergeCell ref="G38:J38"/>
    <mergeCell ref="G42:L42"/>
    <mergeCell ref="K40:L41"/>
    <mergeCell ref="I40:I41"/>
    <mergeCell ref="J40:J41"/>
    <mergeCell ref="A40:A41"/>
    <mergeCell ref="H40:H41"/>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T113"/>
  <sheetViews>
    <sheetView showZeros="0" zoomScale="66" zoomScaleNormal="66" zoomScaleSheetLayoutView="100"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307</v>
      </c>
      <c r="K1" s="397" t="s">
        <v>43</v>
      </c>
      <c r="L1" s="398"/>
      <c r="M1" s="398"/>
      <c r="N1" s="398"/>
      <c r="O1" s="411"/>
      <c r="P1" s="397" t="s">
        <v>306</v>
      </c>
      <c r="Q1" s="398"/>
      <c r="R1" s="398"/>
      <c r="S1" s="398"/>
      <c r="T1" s="2"/>
    </row>
    <row r="2" spans="1:20" ht="30" customHeight="1" x14ac:dyDescent="0.15">
      <c r="A2" s="409">
        <f>市郡別!A4</f>
        <v>0</v>
      </c>
      <c r="B2" s="409"/>
      <c r="C2" s="409"/>
      <c r="D2" s="410"/>
      <c r="E2" s="399">
        <f>SUM(D44,G44,J44,M44,P44,S44)</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390" t="s">
        <v>238</v>
      </c>
      <c r="B6" s="137" t="s">
        <v>412</v>
      </c>
      <c r="C6" s="162">
        <v>3650</v>
      </c>
      <c r="D6" s="163"/>
      <c r="E6" s="253" t="s">
        <v>425</v>
      </c>
      <c r="F6" s="166">
        <v>150</v>
      </c>
      <c r="G6" s="163"/>
      <c r="H6" s="251" t="s">
        <v>418</v>
      </c>
      <c r="I6" s="174" t="s">
        <v>563</v>
      </c>
      <c r="J6" s="179"/>
      <c r="K6" s="145" t="s">
        <v>54</v>
      </c>
      <c r="L6" s="162">
        <v>50</v>
      </c>
      <c r="M6" s="163"/>
      <c r="N6" s="137" t="s">
        <v>55</v>
      </c>
      <c r="O6" s="327" t="s">
        <v>302</v>
      </c>
      <c r="P6" s="173"/>
      <c r="Q6" s="145" t="s">
        <v>55</v>
      </c>
      <c r="R6" s="327" t="s">
        <v>569</v>
      </c>
      <c r="S6" s="190"/>
      <c r="T6" s="2"/>
    </row>
    <row r="7" spans="1:20" ht="18" customHeight="1" x14ac:dyDescent="0.15">
      <c r="A7" s="391"/>
      <c r="B7" s="138" t="s">
        <v>57</v>
      </c>
      <c r="C7" s="164" t="s">
        <v>489</v>
      </c>
      <c r="D7" s="179"/>
      <c r="E7" s="254" t="s">
        <v>424</v>
      </c>
      <c r="F7" s="167">
        <v>200</v>
      </c>
      <c r="G7" s="163"/>
      <c r="H7" s="143"/>
      <c r="I7" s="175"/>
      <c r="J7" s="173"/>
      <c r="K7" s="146"/>
      <c r="L7" s="164"/>
      <c r="M7" s="178"/>
      <c r="N7" s="138"/>
      <c r="O7" s="175"/>
      <c r="P7" s="173"/>
      <c r="Q7" s="274" t="s">
        <v>568</v>
      </c>
      <c r="R7" s="164">
        <v>1400</v>
      </c>
      <c r="S7" s="252"/>
      <c r="T7" s="2"/>
    </row>
    <row r="8" spans="1:20" ht="18" customHeight="1" x14ac:dyDescent="0.15">
      <c r="A8" s="391"/>
      <c r="B8" s="138" t="s">
        <v>56</v>
      </c>
      <c r="C8" s="164">
        <v>1350</v>
      </c>
      <c r="D8" s="163"/>
      <c r="E8" s="254" t="s">
        <v>426</v>
      </c>
      <c r="F8" s="167">
        <v>200</v>
      </c>
      <c r="G8" s="163"/>
      <c r="H8" s="143"/>
      <c r="I8" s="175"/>
      <c r="J8" s="173"/>
      <c r="K8" s="146"/>
      <c r="L8" s="164"/>
      <c r="M8" s="179"/>
      <c r="N8" s="138"/>
      <c r="O8" s="175"/>
      <c r="P8" s="173"/>
      <c r="Q8" s="146"/>
      <c r="R8" s="164"/>
      <c r="S8" s="178"/>
      <c r="T8" s="2"/>
    </row>
    <row r="9" spans="1:20" ht="18" customHeight="1" x14ac:dyDescent="0.15">
      <c r="A9" s="391"/>
      <c r="B9" s="138" t="s">
        <v>58</v>
      </c>
      <c r="C9" s="164">
        <v>1350</v>
      </c>
      <c r="D9" s="163"/>
      <c r="E9" s="254" t="s">
        <v>427</v>
      </c>
      <c r="F9" s="167">
        <v>600</v>
      </c>
      <c r="G9" s="163"/>
      <c r="H9" s="143" t="s">
        <v>666</v>
      </c>
      <c r="I9" s="175">
        <v>250</v>
      </c>
      <c r="J9" s="163"/>
      <c r="K9" s="146" t="s">
        <v>59</v>
      </c>
      <c r="L9" s="164">
        <v>700</v>
      </c>
      <c r="M9" s="163"/>
      <c r="N9" s="138"/>
      <c r="O9" s="175"/>
      <c r="P9" s="173"/>
      <c r="Q9" s="146" t="s">
        <v>494</v>
      </c>
      <c r="R9" s="164">
        <v>200</v>
      </c>
      <c r="S9" s="181"/>
      <c r="T9" s="2"/>
    </row>
    <row r="10" spans="1:20" ht="18" customHeight="1" x14ac:dyDescent="0.15">
      <c r="A10" s="391"/>
      <c r="B10" s="138" t="s">
        <v>61</v>
      </c>
      <c r="C10" s="275">
        <v>350</v>
      </c>
      <c r="D10" s="163"/>
      <c r="E10" s="254" t="s">
        <v>428</v>
      </c>
      <c r="F10" s="167">
        <v>300</v>
      </c>
      <c r="G10" s="163"/>
      <c r="H10" s="143" t="s">
        <v>667</v>
      </c>
      <c r="I10" s="175">
        <v>50</v>
      </c>
      <c r="J10" s="163"/>
      <c r="K10" s="146" t="s">
        <v>63</v>
      </c>
      <c r="L10" s="164">
        <v>1550</v>
      </c>
      <c r="M10" s="163"/>
      <c r="N10" s="138" t="s">
        <v>64</v>
      </c>
      <c r="O10" s="327" t="s">
        <v>302</v>
      </c>
      <c r="P10" s="173"/>
      <c r="Q10" s="146" t="s">
        <v>60</v>
      </c>
      <c r="R10" s="164">
        <v>300</v>
      </c>
      <c r="S10" s="181"/>
      <c r="T10" s="2"/>
    </row>
    <row r="11" spans="1:20" ht="18" customHeight="1" x14ac:dyDescent="0.15">
      <c r="A11" s="391"/>
      <c r="B11" s="138" t="s">
        <v>65</v>
      </c>
      <c r="C11" s="164">
        <v>1050</v>
      </c>
      <c r="D11" s="163"/>
      <c r="E11" s="254" t="s">
        <v>429</v>
      </c>
      <c r="F11" s="167">
        <v>500</v>
      </c>
      <c r="G11" s="163"/>
      <c r="H11" s="143" t="s">
        <v>417</v>
      </c>
      <c r="I11" s="327" t="s">
        <v>302</v>
      </c>
      <c r="J11" s="173"/>
      <c r="K11" s="146"/>
      <c r="L11" s="312"/>
      <c r="M11" s="179"/>
      <c r="N11" s="138"/>
      <c r="O11" s="175"/>
      <c r="P11" s="173"/>
      <c r="Q11" s="146" t="s">
        <v>571</v>
      </c>
      <c r="R11" s="308" t="s">
        <v>302</v>
      </c>
      <c r="S11" s="333"/>
      <c r="T11" s="2"/>
    </row>
    <row r="12" spans="1:20" ht="18" customHeight="1" x14ac:dyDescent="0.15">
      <c r="A12" s="391"/>
      <c r="B12" s="138"/>
      <c r="C12" s="244"/>
      <c r="D12" s="179"/>
      <c r="E12" s="254" t="s">
        <v>430</v>
      </c>
      <c r="F12" s="167">
        <v>500</v>
      </c>
      <c r="G12" s="163"/>
      <c r="H12" s="143"/>
      <c r="I12" s="175"/>
      <c r="J12" s="173"/>
      <c r="K12" s="146"/>
      <c r="L12" s="164"/>
      <c r="M12" s="178"/>
      <c r="N12" s="138"/>
      <c r="O12" s="175"/>
      <c r="P12" s="173"/>
      <c r="Q12" s="146" t="s">
        <v>624</v>
      </c>
      <c r="R12" s="164">
        <v>150</v>
      </c>
      <c r="S12" s="252"/>
      <c r="T12" s="2"/>
    </row>
    <row r="13" spans="1:20" ht="18" customHeight="1" x14ac:dyDescent="0.15">
      <c r="A13" s="391"/>
      <c r="B13" s="138" t="s">
        <v>66</v>
      </c>
      <c r="C13" s="164">
        <v>800</v>
      </c>
      <c r="D13" s="163"/>
      <c r="E13" s="140"/>
      <c r="F13" s="167"/>
      <c r="G13" s="168"/>
      <c r="H13" s="143" t="s">
        <v>668</v>
      </c>
      <c r="I13" s="175">
        <v>150</v>
      </c>
      <c r="J13" s="163"/>
      <c r="K13" s="146"/>
      <c r="L13" s="164"/>
      <c r="M13" s="178"/>
      <c r="N13" s="138"/>
      <c r="O13" s="175"/>
      <c r="P13" s="173"/>
      <c r="Q13" s="146" t="s">
        <v>578</v>
      </c>
      <c r="R13" s="164">
        <v>50</v>
      </c>
      <c r="S13" s="252"/>
      <c r="T13" s="2"/>
    </row>
    <row r="14" spans="1:20" ht="18" customHeight="1" x14ac:dyDescent="0.15">
      <c r="A14" s="391"/>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391"/>
      <c r="B15" s="138" t="s">
        <v>62</v>
      </c>
      <c r="C15" s="164">
        <v>2100</v>
      </c>
      <c r="D15" s="163"/>
      <c r="E15" s="140"/>
      <c r="F15" s="167"/>
      <c r="G15" s="168"/>
      <c r="H15" s="143" t="s">
        <v>662</v>
      </c>
      <c r="I15" s="175">
        <v>350</v>
      </c>
      <c r="J15" s="163"/>
      <c r="K15" s="146"/>
      <c r="L15" s="164"/>
      <c r="M15" s="178"/>
      <c r="N15" s="138"/>
      <c r="O15" s="175"/>
      <c r="P15" s="173"/>
      <c r="Q15" s="146" t="s">
        <v>679</v>
      </c>
      <c r="R15" s="164">
        <v>100</v>
      </c>
      <c r="S15" s="252"/>
      <c r="T15" s="2"/>
    </row>
    <row r="16" spans="1:20" ht="18" customHeight="1" x14ac:dyDescent="0.15">
      <c r="A16" s="391"/>
      <c r="B16" s="138" t="s">
        <v>63</v>
      </c>
      <c r="C16" s="164">
        <v>2350</v>
      </c>
      <c r="D16" s="163"/>
      <c r="E16" s="141"/>
      <c r="F16" s="167"/>
      <c r="G16" s="169"/>
      <c r="H16" s="143" t="s">
        <v>669</v>
      </c>
      <c r="I16" s="175">
        <v>500</v>
      </c>
      <c r="J16" s="163"/>
      <c r="K16" s="146"/>
      <c r="L16" s="164"/>
      <c r="M16" s="178"/>
      <c r="N16" s="138"/>
      <c r="O16" s="175"/>
      <c r="P16" s="173"/>
      <c r="Q16" s="146" t="s">
        <v>663</v>
      </c>
      <c r="R16" s="164">
        <v>150</v>
      </c>
      <c r="S16" s="252"/>
      <c r="T16" s="2"/>
    </row>
    <row r="17" spans="1:20" ht="18" customHeight="1" x14ac:dyDescent="0.15">
      <c r="A17" s="391"/>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391"/>
      <c r="B18" s="138" t="s">
        <v>68</v>
      </c>
      <c r="C18" s="164">
        <v>1350</v>
      </c>
      <c r="D18" s="163"/>
      <c r="E18" s="141"/>
      <c r="F18" s="167"/>
      <c r="G18" s="169"/>
      <c r="H18" s="143" t="s">
        <v>670</v>
      </c>
      <c r="I18" s="175">
        <v>200</v>
      </c>
      <c r="J18" s="163"/>
      <c r="K18" s="146"/>
      <c r="L18" s="164"/>
      <c r="M18" s="178"/>
      <c r="N18" s="138"/>
      <c r="O18" s="175"/>
      <c r="P18" s="173"/>
      <c r="Q18" s="146" t="s">
        <v>664</v>
      </c>
      <c r="R18" s="164">
        <v>100</v>
      </c>
      <c r="S18" s="252"/>
      <c r="T18" s="2"/>
    </row>
    <row r="19" spans="1:20" ht="18" customHeight="1" x14ac:dyDescent="0.15">
      <c r="A19" s="391"/>
      <c r="B19" s="138" t="s">
        <v>69</v>
      </c>
      <c r="C19" s="164">
        <v>1950</v>
      </c>
      <c r="D19" s="163"/>
      <c r="E19" s="141"/>
      <c r="F19" s="167"/>
      <c r="G19" s="169"/>
      <c r="H19" s="143" t="s">
        <v>671</v>
      </c>
      <c r="I19" s="175">
        <v>400</v>
      </c>
      <c r="J19" s="163"/>
      <c r="K19" s="146"/>
      <c r="L19" s="164"/>
      <c r="M19" s="178"/>
      <c r="N19" s="138"/>
      <c r="O19" s="175"/>
      <c r="P19" s="173"/>
      <c r="Q19" s="146" t="s">
        <v>528</v>
      </c>
      <c r="R19" s="164">
        <v>50</v>
      </c>
      <c r="S19" s="252"/>
      <c r="T19" s="2"/>
    </row>
    <row r="20" spans="1:20" ht="18" customHeight="1" x14ac:dyDescent="0.15">
      <c r="A20" s="391"/>
      <c r="B20" s="138" t="s">
        <v>70</v>
      </c>
      <c r="C20" s="164">
        <v>1100</v>
      </c>
      <c r="D20" s="163"/>
      <c r="E20" s="141"/>
      <c r="F20" s="167"/>
      <c r="G20" s="169"/>
      <c r="H20" s="143" t="s">
        <v>672</v>
      </c>
      <c r="I20" s="175">
        <v>200</v>
      </c>
      <c r="J20" s="163"/>
      <c r="K20" s="146"/>
      <c r="L20" s="164"/>
      <c r="M20" s="178"/>
      <c r="N20" s="138"/>
      <c r="O20" s="175"/>
      <c r="P20" s="173"/>
      <c r="Q20" s="146" t="s">
        <v>463</v>
      </c>
      <c r="R20" s="164">
        <v>100</v>
      </c>
      <c r="S20" s="252"/>
      <c r="T20" s="2"/>
    </row>
    <row r="21" spans="1:20" ht="18" customHeight="1" x14ac:dyDescent="0.15">
      <c r="A21" s="391"/>
      <c r="B21" s="138" t="s">
        <v>71</v>
      </c>
      <c r="C21" s="164">
        <v>1450</v>
      </c>
      <c r="D21" s="163"/>
      <c r="E21" s="141"/>
      <c r="F21" s="167"/>
      <c r="G21" s="169"/>
      <c r="H21" s="143" t="s">
        <v>673</v>
      </c>
      <c r="I21" s="175">
        <v>200</v>
      </c>
      <c r="J21" s="163"/>
      <c r="K21" s="146"/>
      <c r="L21" s="164"/>
      <c r="M21" s="178"/>
      <c r="N21" s="138"/>
      <c r="O21" s="175"/>
      <c r="P21" s="173"/>
      <c r="Q21" s="146" t="s">
        <v>507</v>
      </c>
      <c r="R21" s="164">
        <v>50</v>
      </c>
      <c r="S21" s="252"/>
      <c r="T21" s="2"/>
    </row>
    <row r="22" spans="1:20" ht="18" customHeight="1" x14ac:dyDescent="0.15">
      <c r="A22" s="391"/>
      <c r="B22" s="138" t="s">
        <v>72</v>
      </c>
      <c r="C22" s="164">
        <v>1100</v>
      </c>
      <c r="D22" s="163"/>
      <c r="E22" s="255" t="s">
        <v>431</v>
      </c>
      <c r="F22" s="167">
        <v>650</v>
      </c>
      <c r="G22" s="163"/>
      <c r="H22" s="143"/>
      <c r="I22" s="175"/>
      <c r="J22" s="173"/>
      <c r="K22" s="146"/>
      <c r="L22" s="244"/>
      <c r="M22" s="179"/>
      <c r="N22" s="138"/>
      <c r="O22" s="175"/>
      <c r="P22" s="173"/>
      <c r="Q22" s="146" t="s">
        <v>707</v>
      </c>
      <c r="R22" s="164">
        <v>150</v>
      </c>
      <c r="S22" s="252"/>
      <c r="T22" s="2"/>
    </row>
    <row r="23" spans="1:20" ht="18" customHeight="1" x14ac:dyDescent="0.15">
      <c r="A23" s="391"/>
      <c r="B23" s="138" t="s">
        <v>74</v>
      </c>
      <c r="C23" s="164">
        <v>1950</v>
      </c>
      <c r="D23" s="163"/>
      <c r="E23" s="141"/>
      <c r="F23" s="167"/>
      <c r="G23" s="169"/>
      <c r="H23" s="143" t="s">
        <v>538</v>
      </c>
      <c r="I23" s="175">
        <v>1900</v>
      </c>
      <c r="J23" s="163"/>
      <c r="K23" s="146"/>
      <c r="L23" s="164"/>
      <c r="M23" s="178"/>
      <c r="N23" s="138"/>
      <c r="O23" s="175"/>
      <c r="P23" s="173"/>
      <c r="Q23" s="274" t="s">
        <v>464</v>
      </c>
      <c r="R23" s="164">
        <v>250</v>
      </c>
      <c r="S23" s="252"/>
      <c r="T23" s="2"/>
    </row>
    <row r="24" spans="1:20" ht="18" customHeight="1" x14ac:dyDescent="0.15">
      <c r="A24" s="391"/>
      <c r="B24" s="138" t="s">
        <v>73</v>
      </c>
      <c r="C24" s="308" t="s">
        <v>493</v>
      </c>
      <c r="D24" s="179"/>
      <c r="E24" s="141"/>
      <c r="F24" s="167"/>
      <c r="G24" s="169"/>
      <c r="H24" s="143"/>
      <c r="I24" s="175"/>
      <c r="J24" s="173"/>
      <c r="K24" s="146"/>
      <c r="L24" s="164"/>
      <c r="M24" s="178"/>
      <c r="N24" s="138"/>
      <c r="O24" s="175"/>
      <c r="P24" s="173"/>
      <c r="Q24" s="146"/>
      <c r="R24" s="164"/>
      <c r="S24" s="178"/>
      <c r="T24" s="2"/>
    </row>
    <row r="25" spans="1:20" ht="18" customHeight="1" x14ac:dyDescent="0.15">
      <c r="A25" s="391"/>
      <c r="B25" s="138" t="s">
        <v>75</v>
      </c>
      <c r="C25" s="164">
        <v>1250</v>
      </c>
      <c r="D25" s="163"/>
      <c r="E25" s="141"/>
      <c r="F25" s="167"/>
      <c r="G25" s="169"/>
      <c r="H25" s="143"/>
      <c r="I25" s="175"/>
      <c r="J25" s="173"/>
      <c r="K25" s="146"/>
      <c r="L25" s="164"/>
      <c r="M25" s="178"/>
      <c r="N25" s="138"/>
      <c r="O25" s="175"/>
      <c r="P25" s="173"/>
      <c r="Q25" s="146" t="s">
        <v>420</v>
      </c>
      <c r="R25" s="164">
        <v>200</v>
      </c>
      <c r="S25" s="252"/>
      <c r="T25" s="2"/>
    </row>
    <row r="26" spans="1:20" ht="18" customHeight="1" x14ac:dyDescent="0.15">
      <c r="A26" s="391"/>
      <c r="B26" s="138"/>
      <c r="C26" s="244"/>
      <c r="D26" s="179"/>
      <c r="E26" s="141"/>
      <c r="F26" s="167"/>
      <c r="G26" s="169"/>
      <c r="H26" s="143" t="s">
        <v>536</v>
      </c>
      <c r="I26" s="175">
        <v>550</v>
      </c>
      <c r="J26" s="163"/>
      <c r="K26" s="146"/>
      <c r="L26" s="164"/>
      <c r="M26" s="178"/>
      <c r="N26" s="138"/>
      <c r="O26" s="175"/>
      <c r="P26" s="173"/>
      <c r="Q26" s="146"/>
      <c r="R26" s="164"/>
      <c r="S26" s="178"/>
      <c r="T26" s="2"/>
    </row>
    <row r="27" spans="1:20" ht="18" customHeight="1" x14ac:dyDescent="0.15">
      <c r="A27" s="391"/>
      <c r="B27" s="138" t="s">
        <v>76</v>
      </c>
      <c r="C27" s="164">
        <v>2200</v>
      </c>
      <c r="D27" s="163"/>
      <c r="E27" s="255" t="s">
        <v>432</v>
      </c>
      <c r="F27" s="170">
        <v>450</v>
      </c>
      <c r="G27" s="163"/>
      <c r="H27" s="143" t="s">
        <v>537</v>
      </c>
      <c r="I27" s="175">
        <v>300</v>
      </c>
      <c r="J27" s="163"/>
      <c r="K27" s="146"/>
      <c r="L27" s="164"/>
      <c r="M27" s="178"/>
      <c r="N27" s="138"/>
      <c r="O27" s="175"/>
      <c r="P27" s="173"/>
      <c r="Q27" s="146" t="s">
        <v>77</v>
      </c>
      <c r="R27" s="164">
        <v>150</v>
      </c>
      <c r="S27" s="252"/>
      <c r="T27" s="2"/>
    </row>
    <row r="28" spans="1:20" ht="18" customHeight="1" x14ac:dyDescent="0.15">
      <c r="A28" s="391"/>
      <c r="B28" s="138" t="s">
        <v>78</v>
      </c>
      <c r="C28" s="164">
        <v>450</v>
      </c>
      <c r="D28" s="163"/>
      <c r="E28" s="255" t="s">
        <v>433</v>
      </c>
      <c r="F28" s="170">
        <v>200</v>
      </c>
      <c r="G28" s="163"/>
      <c r="H28" s="143" t="s">
        <v>308</v>
      </c>
      <c r="I28" s="250" t="s">
        <v>566</v>
      </c>
      <c r="J28" s="179"/>
      <c r="K28" s="146" t="s">
        <v>74</v>
      </c>
      <c r="L28" s="164">
        <v>500</v>
      </c>
      <c r="M28" s="163"/>
      <c r="N28" s="138"/>
      <c r="O28" s="175"/>
      <c r="P28" s="173"/>
      <c r="Q28" s="146" t="s">
        <v>80</v>
      </c>
      <c r="R28" s="164">
        <v>200</v>
      </c>
      <c r="S28" s="181"/>
      <c r="T28" s="2"/>
    </row>
    <row r="29" spans="1:20" ht="18" customHeight="1" x14ac:dyDescent="0.15">
      <c r="A29" s="391"/>
      <c r="B29" s="138"/>
      <c r="C29" s="244"/>
      <c r="D29" s="179"/>
      <c r="E29" s="255" t="s">
        <v>434</v>
      </c>
      <c r="F29" s="170">
        <v>250</v>
      </c>
      <c r="G29" s="163"/>
      <c r="H29" s="143" t="s">
        <v>565</v>
      </c>
      <c r="I29" s="175">
        <v>1100</v>
      </c>
      <c r="J29" s="163"/>
      <c r="K29" s="146" t="s">
        <v>79</v>
      </c>
      <c r="L29" s="164">
        <v>1550</v>
      </c>
      <c r="M29" s="163"/>
      <c r="N29" s="138"/>
      <c r="O29" s="175"/>
      <c r="P29" s="173"/>
      <c r="Q29" s="146" t="s">
        <v>83</v>
      </c>
      <c r="R29" s="164">
        <v>50</v>
      </c>
      <c r="S29" s="181"/>
      <c r="T29" s="2"/>
    </row>
    <row r="30" spans="1:20" ht="18" customHeight="1" x14ac:dyDescent="0.15">
      <c r="A30" s="391"/>
      <c r="B30" s="138" t="s">
        <v>81</v>
      </c>
      <c r="C30" s="164">
        <v>2250</v>
      </c>
      <c r="D30" s="163"/>
      <c r="E30" s="255" t="s">
        <v>435</v>
      </c>
      <c r="F30" s="170">
        <v>500</v>
      </c>
      <c r="G30" s="163"/>
      <c r="H30" s="143" t="s">
        <v>291</v>
      </c>
      <c r="I30" s="175">
        <v>500</v>
      </c>
      <c r="J30" s="163"/>
      <c r="K30" s="146"/>
      <c r="L30" s="164"/>
      <c r="M30" s="178"/>
      <c r="N30" s="138" t="s">
        <v>82</v>
      </c>
      <c r="O30" s="327" t="s">
        <v>302</v>
      </c>
      <c r="P30" s="173"/>
      <c r="Q30" s="146" t="s">
        <v>586</v>
      </c>
      <c r="R30" s="164">
        <v>350</v>
      </c>
      <c r="S30" s="181"/>
      <c r="T30" s="2"/>
    </row>
    <row r="31" spans="1:20" ht="18" customHeight="1" x14ac:dyDescent="0.15">
      <c r="A31" s="391"/>
      <c r="B31" s="138" t="s">
        <v>79</v>
      </c>
      <c r="C31" s="164">
        <v>1700</v>
      </c>
      <c r="D31" s="163"/>
      <c r="E31" s="141"/>
      <c r="F31" s="170"/>
      <c r="G31" s="169"/>
      <c r="H31" s="143" t="s">
        <v>564</v>
      </c>
      <c r="I31" s="175">
        <v>2900</v>
      </c>
      <c r="J31" s="163"/>
      <c r="K31" s="146"/>
      <c r="L31" s="164"/>
      <c r="M31" s="178"/>
      <c r="N31" s="138"/>
      <c r="O31" s="175"/>
      <c r="P31" s="173"/>
      <c r="Q31" s="146" t="s">
        <v>577</v>
      </c>
      <c r="R31" s="164">
        <v>150</v>
      </c>
      <c r="S31" s="181"/>
      <c r="T31" s="2"/>
    </row>
    <row r="32" spans="1:20" ht="18" customHeight="1" x14ac:dyDescent="0.15">
      <c r="A32" s="391"/>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391"/>
      <c r="B33" s="138" t="s">
        <v>84</v>
      </c>
      <c r="C33" s="164">
        <v>750</v>
      </c>
      <c r="D33" s="163"/>
      <c r="E33" s="141"/>
      <c r="F33" s="170"/>
      <c r="G33" s="169"/>
      <c r="H33" s="143"/>
      <c r="I33" s="175"/>
      <c r="J33" s="173"/>
      <c r="K33" s="146"/>
      <c r="L33" s="164"/>
      <c r="M33" s="178"/>
      <c r="N33" s="138"/>
      <c r="O33" s="175"/>
      <c r="P33" s="173"/>
      <c r="Q33" s="146" t="s">
        <v>515</v>
      </c>
      <c r="R33" s="164">
        <v>50</v>
      </c>
      <c r="S33" s="181"/>
      <c r="T33" s="2"/>
    </row>
    <row r="34" spans="1:20" ht="18" customHeight="1" x14ac:dyDescent="0.15">
      <c r="A34" s="391"/>
      <c r="B34" s="138" t="s">
        <v>85</v>
      </c>
      <c r="C34" s="164">
        <v>750</v>
      </c>
      <c r="D34" s="163"/>
      <c r="E34" s="141"/>
      <c r="F34" s="170"/>
      <c r="G34" s="169"/>
      <c r="H34" s="143"/>
      <c r="I34" s="175"/>
      <c r="J34" s="173"/>
      <c r="K34" s="146"/>
      <c r="L34" s="164"/>
      <c r="M34" s="178"/>
      <c r="N34" s="138"/>
      <c r="O34" s="175"/>
      <c r="P34" s="173"/>
      <c r="Q34" s="146" t="s">
        <v>496</v>
      </c>
      <c r="R34" s="164">
        <v>50</v>
      </c>
      <c r="S34" s="181"/>
      <c r="T34" s="2"/>
    </row>
    <row r="35" spans="1:20" ht="18" customHeight="1" x14ac:dyDescent="0.15">
      <c r="A35" s="391"/>
      <c r="B35" s="138" t="s">
        <v>519</v>
      </c>
      <c r="C35" s="308" t="s">
        <v>634</v>
      </c>
      <c r="D35" s="179"/>
      <c r="E35" s="141"/>
      <c r="F35" s="170"/>
      <c r="G35" s="314"/>
      <c r="H35" s="143"/>
      <c r="I35" s="175"/>
      <c r="J35" s="179"/>
      <c r="K35" s="146"/>
      <c r="L35" s="164"/>
      <c r="M35" s="190"/>
      <c r="N35" s="138"/>
      <c r="O35" s="175"/>
      <c r="P35" s="179"/>
      <c r="Q35" s="146" t="s">
        <v>611</v>
      </c>
      <c r="R35" s="308" t="s">
        <v>634</v>
      </c>
      <c r="S35" s="333"/>
      <c r="T35" s="2"/>
    </row>
    <row r="36" spans="1:20" ht="18" customHeight="1" x14ac:dyDescent="0.15">
      <c r="A36" s="391"/>
      <c r="B36" s="138" t="s">
        <v>86</v>
      </c>
      <c r="C36" s="164">
        <v>2350</v>
      </c>
      <c r="D36" s="163"/>
      <c r="E36" s="255" t="s">
        <v>436</v>
      </c>
      <c r="F36" s="170">
        <v>1000</v>
      </c>
      <c r="G36" s="163"/>
      <c r="H36" s="143" t="s">
        <v>710</v>
      </c>
      <c r="I36" s="175">
        <v>500</v>
      </c>
      <c r="J36" s="163"/>
      <c r="K36" s="146"/>
      <c r="L36" s="244"/>
      <c r="M36" s="179"/>
      <c r="N36" s="138" t="s">
        <v>87</v>
      </c>
      <c r="O36" s="327" t="s">
        <v>302</v>
      </c>
      <c r="P36" s="173"/>
      <c r="Q36" s="146" t="s">
        <v>88</v>
      </c>
      <c r="R36" s="164">
        <v>100</v>
      </c>
      <c r="S36" s="181"/>
      <c r="T36" s="2"/>
    </row>
    <row r="37" spans="1:20" ht="18" customHeight="1" x14ac:dyDescent="0.15">
      <c r="A37" s="391"/>
      <c r="B37" s="138"/>
      <c r="C37" s="244"/>
      <c r="D37" s="179"/>
      <c r="E37" s="141"/>
      <c r="F37" s="170"/>
      <c r="G37" s="169"/>
      <c r="H37" s="92" t="s">
        <v>419</v>
      </c>
      <c r="I37" s="175">
        <v>1050</v>
      </c>
      <c r="J37" s="163"/>
      <c r="K37" s="146"/>
      <c r="L37" s="244"/>
      <c r="M37" s="179"/>
      <c r="N37" s="138"/>
      <c r="O37" s="175"/>
      <c r="P37" s="173"/>
      <c r="Q37" s="94" t="s">
        <v>570</v>
      </c>
      <c r="R37" s="275">
        <v>350</v>
      </c>
      <c r="S37" s="181"/>
      <c r="T37" s="2"/>
    </row>
    <row r="38" spans="1:20" ht="18" customHeight="1" x14ac:dyDescent="0.15">
      <c r="A38" s="392" t="s">
        <v>639</v>
      </c>
      <c r="B38" s="138" t="s">
        <v>91</v>
      </c>
      <c r="C38" s="164">
        <v>1750</v>
      </c>
      <c r="D38" s="163"/>
      <c r="E38" s="255" t="s">
        <v>437</v>
      </c>
      <c r="F38" s="170">
        <v>300</v>
      </c>
      <c r="G38" s="163"/>
      <c r="H38" s="143" t="s">
        <v>711</v>
      </c>
      <c r="I38" s="175">
        <v>500</v>
      </c>
      <c r="J38" s="163"/>
      <c r="K38" s="146"/>
      <c r="L38" s="164"/>
      <c r="M38" s="178"/>
      <c r="N38" s="138"/>
      <c r="O38" s="175"/>
      <c r="P38" s="173"/>
      <c r="Q38" s="146" t="s">
        <v>90</v>
      </c>
      <c r="R38" s="164">
        <v>150</v>
      </c>
      <c r="S38" s="181"/>
      <c r="T38" s="2"/>
    </row>
    <row r="39" spans="1:20" ht="18" customHeight="1" x14ac:dyDescent="0.15">
      <c r="A39" s="392"/>
      <c r="B39" s="138"/>
      <c r="C39" s="244"/>
      <c r="D39" s="179"/>
      <c r="E39" s="255" t="s">
        <v>438</v>
      </c>
      <c r="F39" s="170">
        <v>300</v>
      </c>
      <c r="G39" s="163"/>
      <c r="H39" s="143"/>
      <c r="I39" s="250"/>
      <c r="J39" s="179"/>
      <c r="K39" s="146"/>
      <c r="L39" s="164"/>
      <c r="M39" s="178"/>
      <c r="N39" s="138"/>
      <c r="O39" s="175"/>
      <c r="P39" s="173"/>
      <c r="Q39" s="146"/>
      <c r="R39" s="164"/>
      <c r="S39" s="178"/>
      <c r="T39" s="2"/>
    </row>
    <row r="40" spans="1:20" ht="18" customHeight="1" x14ac:dyDescent="0.15">
      <c r="A40" s="392"/>
      <c r="B40" s="138" t="s">
        <v>89</v>
      </c>
      <c r="C40" s="164">
        <v>2650</v>
      </c>
      <c r="D40" s="163"/>
      <c r="E40" s="255" t="s">
        <v>439</v>
      </c>
      <c r="F40" s="170">
        <v>1200</v>
      </c>
      <c r="G40" s="163"/>
      <c r="H40" s="143"/>
      <c r="I40" s="175"/>
      <c r="J40" s="173"/>
      <c r="K40" s="146"/>
      <c r="L40" s="164"/>
      <c r="M40" s="178"/>
      <c r="N40" s="138"/>
      <c r="O40" s="175"/>
      <c r="P40" s="173"/>
      <c r="Q40" s="146"/>
      <c r="R40" s="164"/>
      <c r="S40" s="178"/>
      <c r="T40" s="2"/>
    </row>
    <row r="41" spans="1:20" ht="18" customHeight="1" x14ac:dyDescent="0.15">
      <c r="A41" s="392"/>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392"/>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393"/>
      <c r="B43" s="139" t="s">
        <v>94</v>
      </c>
      <c r="C43" s="319" t="s">
        <v>544</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68200</v>
      </c>
      <c r="B44" s="295" t="s">
        <v>95</v>
      </c>
      <c r="C44" s="287">
        <f>SUM(C6:C43)</f>
        <v>40100</v>
      </c>
      <c r="D44" s="288">
        <f>SUM(D6:D43)</f>
        <v>0</v>
      </c>
      <c r="E44" s="295" t="s">
        <v>95</v>
      </c>
      <c r="F44" s="287">
        <f>SUM(F6:F43)</f>
        <v>7300</v>
      </c>
      <c r="G44" s="296">
        <f>SUM(G6:G43)</f>
        <v>0</v>
      </c>
      <c r="H44" s="297" t="s">
        <v>95</v>
      </c>
      <c r="I44" s="298">
        <f>SUM(I6:I43)</f>
        <v>11600</v>
      </c>
      <c r="J44" s="288">
        <f>SUM(J6:J43)</f>
        <v>0</v>
      </c>
      <c r="K44" s="299" t="s">
        <v>95</v>
      </c>
      <c r="L44" s="287">
        <f>SUM(L6:L43)</f>
        <v>4350</v>
      </c>
      <c r="M44" s="290">
        <f>SUM(M6:M43)</f>
        <v>0</v>
      </c>
      <c r="N44" s="295" t="s">
        <v>95</v>
      </c>
      <c r="O44" s="298">
        <f>SUM(O6:O43)</f>
        <v>0</v>
      </c>
      <c r="P44" s="288">
        <f>SUM(P6:P43)</f>
        <v>0</v>
      </c>
      <c r="Q44" s="299" t="s">
        <v>95</v>
      </c>
      <c r="R44" s="287">
        <f>SUM(R6:R43)</f>
        <v>4850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2026年2月現在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WHdsfI50R1NnCljlJZ271mMrxz9rwAlRMeZni6HhUrcI3+SArEe5hwqAhf4z6w0+g1JwtkW+5T9enTO4RCagLw==" saltValue="/Lbs8zA0IdcMMiTVhCT10A==" spinCount="100000" sheet="1" selectLockedCells="1"/>
  <mergeCells count="18">
    <mergeCell ref="P1:S1"/>
    <mergeCell ref="E2:G2"/>
    <mergeCell ref="H2:I2"/>
    <mergeCell ref="P2:S2"/>
    <mergeCell ref="A4:A5"/>
    <mergeCell ref="Q4:S4"/>
    <mergeCell ref="B4:D4"/>
    <mergeCell ref="K4:M4"/>
    <mergeCell ref="A1:D1"/>
    <mergeCell ref="A2:D2"/>
    <mergeCell ref="K1:O1"/>
    <mergeCell ref="K2:O2"/>
    <mergeCell ref="E1:I1"/>
    <mergeCell ref="A6:A37"/>
    <mergeCell ref="A38:A43"/>
    <mergeCell ref="H4:J4"/>
    <mergeCell ref="N4:P4"/>
    <mergeCell ref="E4:G4"/>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sheetPr>
  <dimension ref="A1:T114"/>
  <sheetViews>
    <sheetView showZeros="0" zoomScale="66" zoomScaleNormal="66" zoomScaleSheetLayoutView="80" workbookViewId="0">
      <selection activeCell="K4" sqref="K4:M4"/>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SUM(D45,G45,J45,M45,P45,S45)</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18" t="s">
        <v>471</v>
      </c>
      <c r="B7" s="138" t="s">
        <v>110</v>
      </c>
      <c r="C7" s="164">
        <v>3200</v>
      </c>
      <c r="D7" s="163"/>
      <c r="E7" s="138" t="s">
        <v>440</v>
      </c>
      <c r="F7" s="164">
        <v>550</v>
      </c>
      <c r="G7" s="163"/>
      <c r="H7" s="226" t="s">
        <v>421</v>
      </c>
      <c r="I7" s="164">
        <v>1700</v>
      </c>
      <c r="J7" s="163"/>
      <c r="K7" s="138" t="s">
        <v>110</v>
      </c>
      <c r="L7" s="244" t="s">
        <v>302</v>
      </c>
      <c r="M7" s="179"/>
      <c r="N7" s="3"/>
      <c r="O7" s="84"/>
      <c r="P7" s="43"/>
      <c r="Q7" s="145" t="s">
        <v>561</v>
      </c>
      <c r="R7" s="162">
        <v>250</v>
      </c>
      <c r="S7" s="163"/>
      <c r="T7" s="2"/>
    </row>
    <row r="8" spans="1:20" ht="18" customHeight="1" x14ac:dyDescent="0.15">
      <c r="A8" s="418"/>
      <c r="B8" s="138" t="s">
        <v>111</v>
      </c>
      <c r="C8" s="164">
        <v>850</v>
      </c>
      <c r="D8" s="163"/>
      <c r="E8" s="138" t="s">
        <v>441</v>
      </c>
      <c r="F8" s="164">
        <v>1300</v>
      </c>
      <c r="G8" s="163"/>
      <c r="H8" s="138" t="s">
        <v>292</v>
      </c>
      <c r="I8" s="164">
        <v>200</v>
      </c>
      <c r="J8" s="163"/>
      <c r="K8" s="94" t="s">
        <v>112</v>
      </c>
      <c r="L8" s="164"/>
      <c r="M8" s="178"/>
      <c r="N8" s="6"/>
      <c r="O8" s="41"/>
      <c r="P8" s="32"/>
      <c r="Q8" s="94" t="s">
        <v>572</v>
      </c>
      <c r="R8" s="164">
        <v>250</v>
      </c>
      <c r="S8" s="181"/>
      <c r="T8" s="2"/>
    </row>
    <row r="9" spans="1:20" ht="18" customHeight="1" x14ac:dyDescent="0.15">
      <c r="A9" s="418"/>
      <c r="B9" s="138" t="s">
        <v>113</v>
      </c>
      <c r="C9" s="164">
        <v>1100</v>
      </c>
      <c r="D9" s="163"/>
      <c r="E9" s="138"/>
      <c r="F9" s="164"/>
      <c r="G9" s="179"/>
      <c r="H9" s="138" t="s">
        <v>712</v>
      </c>
      <c r="I9" s="164">
        <v>200</v>
      </c>
      <c r="J9" s="163"/>
      <c r="K9" s="94"/>
      <c r="L9" s="164"/>
      <c r="M9" s="178"/>
      <c r="N9" s="6"/>
      <c r="O9" s="41"/>
      <c r="P9" s="32"/>
      <c r="Q9" s="326" t="s">
        <v>613</v>
      </c>
      <c r="R9" s="164">
        <v>100</v>
      </c>
      <c r="S9" s="181"/>
      <c r="T9" s="2"/>
    </row>
    <row r="10" spans="1:20" ht="18" customHeight="1" x14ac:dyDescent="0.15">
      <c r="A10" s="418"/>
      <c r="B10" s="138" t="s">
        <v>114</v>
      </c>
      <c r="C10" s="164">
        <v>2000</v>
      </c>
      <c r="D10" s="163"/>
      <c r="E10" s="138"/>
      <c r="F10" s="164"/>
      <c r="G10" s="179"/>
      <c r="H10" s="138" t="s">
        <v>709</v>
      </c>
      <c r="I10" s="164">
        <v>650</v>
      </c>
      <c r="J10" s="163"/>
      <c r="K10" s="94"/>
      <c r="L10" s="164"/>
      <c r="M10" s="178"/>
      <c r="N10" s="6"/>
      <c r="O10" s="41"/>
      <c r="P10" s="32"/>
      <c r="Q10" s="326" t="s">
        <v>610</v>
      </c>
      <c r="R10" s="164">
        <v>150</v>
      </c>
      <c r="S10" s="181"/>
      <c r="T10" s="2"/>
    </row>
    <row r="11" spans="1:20" ht="18" customHeight="1" x14ac:dyDescent="0.15">
      <c r="A11" s="418"/>
      <c r="B11" s="138" t="s">
        <v>115</v>
      </c>
      <c r="C11" s="164">
        <v>3050</v>
      </c>
      <c r="D11" s="163"/>
      <c r="E11" s="138" t="s">
        <v>442</v>
      </c>
      <c r="F11" s="164">
        <v>1000</v>
      </c>
      <c r="G11" s="163"/>
      <c r="H11" s="138" t="s">
        <v>293</v>
      </c>
      <c r="I11" s="164">
        <v>650</v>
      </c>
      <c r="J11" s="163"/>
      <c r="K11" s="94"/>
      <c r="L11" s="164"/>
      <c r="M11" s="178"/>
      <c r="N11" s="6"/>
      <c r="O11" s="41"/>
      <c r="P11" s="32"/>
      <c r="Q11" s="326" t="s">
        <v>689</v>
      </c>
      <c r="R11" s="164">
        <v>150</v>
      </c>
      <c r="S11" s="181"/>
      <c r="T11" s="2"/>
    </row>
    <row r="12" spans="1:20" ht="18" customHeight="1" x14ac:dyDescent="0.15">
      <c r="A12" s="418"/>
      <c r="B12" s="138" t="s">
        <v>116</v>
      </c>
      <c r="C12" s="164">
        <v>650</v>
      </c>
      <c r="D12" s="163"/>
      <c r="E12" s="138"/>
      <c r="F12" s="164"/>
      <c r="G12" s="179"/>
      <c r="H12" s="138" t="s">
        <v>687</v>
      </c>
      <c r="I12" s="164">
        <v>200</v>
      </c>
      <c r="J12" s="163"/>
      <c r="K12" s="94"/>
      <c r="L12" s="164"/>
      <c r="M12" s="178"/>
      <c r="N12" s="6"/>
      <c r="O12" s="41"/>
      <c r="P12" s="32"/>
      <c r="Q12" s="326" t="s">
        <v>692</v>
      </c>
      <c r="R12" s="164">
        <v>50</v>
      </c>
      <c r="S12" s="181"/>
      <c r="T12" s="2"/>
    </row>
    <row r="13" spans="1:20" ht="18" customHeight="1" x14ac:dyDescent="0.15">
      <c r="A13" s="418"/>
      <c r="B13" s="138" t="s">
        <v>117</v>
      </c>
      <c r="C13" s="164">
        <v>1200</v>
      </c>
      <c r="D13" s="163"/>
      <c r="E13" s="138" t="s">
        <v>443</v>
      </c>
      <c r="F13" s="164">
        <v>350</v>
      </c>
      <c r="G13" s="163"/>
      <c r="H13" s="138" t="s">
        <v>370</v>
      </c>
      <c r="I13" s="164">
        <v>250</v>
      </c>
      <c r="J13" s="163"/>
      <c r="K13" s="94"/>
      <c r="L13" s="164"/>
      <c r="M13" s="178"/>
      <c r="N13" s="6"/>
      <c r="O13" s="41"/>
      <c r="P13" s="32"/>
      <c r="Q13" s="146" t="s">
        <v>690</v>
      </c>
      <c r="R13" s="164">
        <v>50</v>
      </c>
      <c r="S13" s="181"/>
      <c r="T13" s="2"/>
    </row>
    <row r="14" spans="1:20" ht="18" customHeight="1" x14ac:dyDescent="0.15">
      <c r="A14" s="418"/>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18"/>
      <c r="B15" s="138" t="s">
        <v>119</v>
      </c>
      <c r="C15" s="164">
        <v>1450</v>
      </c>
      <c r="D15" s="163"/>
      <c r="E15" s="138"/>
      <c r="F15" s="164"/>
      <c r="G15" s="179"/>
      <c r="H15" s="138"/>
      <c r="I15" s="164"/>
      <c r="J15" s="179"/>
      <c r="K15" s="94"/>
      <c r="L15" s="164"/>
      <c r="M15" s="178"/>
      <c r="N15" s="6"/>
      <c r="O15" s="41"/>
      <c r="P15" s="32"/>
      <c r="Q15" s="94"/>
      <c r="R15" s="164"/>
      <c r="S15" s="178"/>
      <c r="T15" s="2"/>
    </row>
    <row r="16" spans="1:20" ht="18" customHeight="1" x14ac:dyDescent="0.15">
      <c r="A16" s="418"/>
      <c r="B16" s="138" t="s">
        <v>120</v>
      </c>
      <c r="C16" s="164">
        <v>1600</v>
      </c>
      <c r="D16" s="163"/>
      <c r="E16" s="138"/>
      <c r="F16" s="164"/>
      <c r="G16" s="179"/>
      <c r="H16" s="151" t="s">
        <v>688</v>
      </c>
      <c r="I16" s="164">
        <v>200</v>
      </c>
      <c r="J16" s="163"/>
      <c r="K16" s="94"/>
      <c r="L16" s="164"/>
      <c r="M16" s="178"/>
      <c r="N16" s="6"/>
      <c r="O16" s="41"/>
      <c r="P16" s="32"/>
      <c r="Q16" s="146" t="s">
        <v>691</v>
      </c>
      <c r="R16" s="164">
        <v>100</v>
      </c>
      <c r="S16" s="181"/>
      <c r="T16" s="2"/>
    </row>
    <row r="17" spans="1:20" ht="18" customHeight="1" x14ac:dyDescent="0.15">
      <c r="A17" s="418"/>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14" t="s">
        <v>640</v>
      </c>
      <c r="B18" s="138" t="s">
        <v>545</v>
      </c>
      <c r="C18" s="164">
        <v>1700</v>
      </c>
      <c r="D18" s="163"/>
      <c r="E18" s="138"/>
      <c r="F18" s="164"/>
      <c r="G18" s="179"/>
      <c r="H18" s="138"/>
      <c r="I18" s="164"/>
      <c r="J18" s="179"/>
      <c r="K18" s="94"/>
      <c r="L18" s="164"/>
      <c r="M18" s="178"/>
      <c r="N18" s="6"/>
      <c r="O18" s="41"/>
      <c r="P18" s="104"/>
      <c r="Q18" s="146" t="s">
        <v>720</v>
      </c>
      <c r="R18" s="164">
        <v>50</v>
      </c>
      <c r="S18" s="181"/>
      <c r="T18" s="2"/>
    </row>
    <row r="19" spans="1:20" ht="18" customHeight="1" x14ac:dyDescent="0.15">
      <c r="A19" s="414"/>
      <c r="B19" s="138" t="s">
        <v>123</v>
      </c>
      <c r="C19" s="164">
        <v>800</v>
      </c>
      <c r="D19" s="163"/>
      <c r="E19" s="138"/>
      <c r="F19" s="164"/>
      <c r="G19" s="179"/>
      <c r="H19" s="138"/>
      <c r="I19" s="164"/>
      <c r="J19" s="179"/>
      <c r="K19" s="94"/>
      <c r="L19" s="164"/>
      <c r="M19" s="178"/>
      <c r="N19" s="6"/>
      <c r="O19" s="41"/>
      <c r="P19" s="104"/>
      <c r="Q19" s="146" t="s">
        <v>612</v>
      </c>
      <c r="R19" s="164">
        <v>50</v>
      </c>
      <c r="S19" s="181"/>
      <c r="T19" s="2"/>
    </row>
    <row r="20" spans="1:20" ht="18" customHeight="1" x14ac:dyDescent="0.15">
      <c r="A20" s="414"/>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15"/>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32300</v>
      </c>
      <c r="B22" s="278" t="s">
        <v>95</v>
      </c>
      <c r="C22" s="279">
        <f>SUM(C7:C21)</f>
        <v>23100</v>
      </c>
      <c r="D22" s="280">
        <f>SUM(D7:D21)</f>
        <v>0</v>
      </c>
      <c r="E22" s="281" t="s">
        <v>95</v>
      </c>
      <c r="F22" s="279">
        <f>SUM(F7:F21)</f>
        <v>3950</v>
      </c>
      <c r="G22" s="282">
        <f>SUM(G7:G21)</f>
        <v>0</v>
      </c>
      <c r="H22" s="278" t="s">
        <v>95</v>
      </c>
      <c r="I22" s="279">
        <f>SUM(I7:I21)</f>
        <v>4050</v>
      </c>
      <c r="J22" s="280">
        <f>SUM(J7:J21)</f>
        <v>0</v>
      </c>
      <c r="K22" s="283" t="s">
        <v>95</v>
      </c>
      <c r="L22" s="279">
        <f>SUM(L7:L21)</f>
        <v>0</v>
      </c>
      <c r="M22" s="282">
        <f>SUM(M7:M21)</f>
        <v>0</v>
      </c>
      <c r="N22" s="284"/>
      <c r="O22" s="279"/>
      <c r="P22" s="280"/>
      <c r="Q22" s="283" t="s">
        <v>95</v>
      </c>
      <c r="R22" s="279">
        <f>SUM(R7:R21)</f>
        <v>1200</v>
      </c>
      <c r="S22" s="282">
        <f>SUM(S7:S21)</f>
        <v>0</v>
      </c>
      <c r="T22" s="152"/>
    </row>
    <row r="23" spans="1:20" ht="18" customHeight="1" x14ac:dyDescent="0.15">
      <c r="A23" s="417" t="s">
        <v>389</v>
      </c>
      <c r="B23" s="138" t="s">
        <v>125</v>
      </c>
      <c r="C23" s="164">
        <v>1600</v>
      </c>
      <c r="D23" s="163"/>
      <c r="E23" s="138" t="s">
        <v>444</v>
      </c>
      <c r="F23" s="164">
        <v>200</v>
      </c>
      <c r="G23" s="163"/>
      <c r="H23" s="138" t="s">
        <v>371</v>
      </c>
      <c r="I23" s="164">
        <v>450</v>
      </c>
      <c r="J23" s="163"/>
      <c r="K23" s="94"/>
      <c r="L23" s="164"/>
      <c r="M23" s="187"/>
      <c r="N23" s="6"/>
      <c r="O23" s="41"/>
      <c r="P23" s="104"/>
      <c r="Q23" s="146" t="s">
        <v>660</v>
      </c>
      <c r="R23" s="164">
        <v>100</v>
      </c>
      <c r="S23" s="181"/>
      <c r="T23" s="2"/>
    </row>
    <row r="24" spans="1:20" ht="18" customHeight="1" x14ac:dyDescent="0.15">
      <c r="A24" s="418"/>
      <c r="B24" s="138" t="s">
        <v>126</v>
      </c>
      <c r="C24" s="164">
        <v>1200</v>
      </c>
      <c r="D24" s="163"/>
      <c r="E24" s="138"/>
      <c r="F24" s="164"/>
      <c r="G24" s="179"/>
      <c r="H24" s="138"/>
      <c r="I24" s="164"/>
      <c r="J24" s="179"/>
      <c r="K24" s="94"/>
      <c r="L24" s="164"/>
      <c r="M24" s="187"/>
      <c r="N24" s="6"/>
      <c r="O24" s="41"/>
      <c r="P24" s="104"/>
      <c r="Q24" s="146" t="s">
        <v>614</v>
      </c>
      <c r="R24" s="164">
        <v>100</v>
      </c>
      <c r="S24" s="181"/>
      <c r="T24" s="2"/>
    </row>
    <row r="25" spans="1:20" ht="18" customHeight="1" x14ac:dyDescent="0.15">
      <c r="A25" s="418"/>
      <c r="B25" s="138" t="s">
        <v>127</v>
      </c>
      <c r="C25" s="244" t="s">
        <v>416</v>
      </c>
      <c r="D25" s="179"/>
      <c r="E25" s="138"/>
      <c r="F25" s="164"/>
      <c r="G25" s="179"/>
      <c r="H25" s="138"/>
      <c r="I25" s="164"/>
      <c r="J25" s="179"/>
      <c r="K25" s="94"/>
      <c r="L25" s="164"/>
      <c r="M25" s="187"/>
      <c r="N25" s="6"/>
      <c r="O25" s="41"/>
      <c r="P25" s="104"/>
      <c r="Q25" s="94"/>
      <c r="R25" s="164"/>
      <c r="S25" s="178"/>
      <c r="T25" s="2"/>
    </row>
    <row r="26" spans="1:20" ht="18" customHeight="1" x14ac:dyDescent="0.15">
      <c r="A26" s="418"/>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18"/>
      <c r="B27" s="138" t="s">
        <v>129</v>
      </c>
      <c r="C27" s="164" t="s">
        <v>543</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18"/>
      <c r="B28" s="138" t="s">
        <v>542</v>
      </c>
      <c r="C28" s="164">
        <v>1550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14" t="s">
        <v>641</v>
      </c>
      <c r="B29" s="138" t="s">
        <v>411</v>
      </c>
      <c r="C29" s="164">
        <v>1150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14"/>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15"/>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6600</v>
      </c>
      <c r="B32" s="278" t="s">
        <v>95</v>
      </c>
      <c r="C32" s="279">
        <f>SUM(C23:C31)</f>
        <v>5650</v>
      </c>
      <c r="D32" s="280">
        <f>SUM(D23:D31)</f>
        <v>0</v>
      </c>
      <c r="E32" s="281" t="s">
        <v>95</v>
      </c>
      <c r="F32" s="279">
        <f>SUM(F23:F31)</f>
        <v>300</v>
      </c>
      <c r="G32" s="282">
        <f>SUM(G23:G31)</f>
        <v>0</v>
      </c>
      <c r="H32" s="278" t="s">
        <v>95</v>
      </c>
      <c r="I32" s="279">
        <f>SUM(I23:I31)</f>
        <v>450</v>
      </c>
      <c r="J32" s="280">
        <f>SUM(J23:J31)</f>
        <v>0</v>
      </c>
      <c r="K32" s="283"/>
      <c r="L32" s="279"/>
      <c r="M32" s="282"/>
      <c r="N32" s="284"/>
      <c r="O32" s="279"/>
      <c r="P32" s="280"/>
      <c r="Q32" s="283"/>
      <c r="R32" s="279">
        <f>SUM(R23:R31)</f>
        <v>200</v>
      </c>
      <c r="S32" s="280">
        <f>SUM(S23:S31)</f>
        <v>0</v>
      </c>
      <c r="T32" s="154"/>
    </row>
    <row r="33" spans="1:20" ht="18" customHeight="1" x14ac:dyDescent="0.15">
      <c r="A33" s="416" t="s">
        <v>390</v>
      </c>
      <c r="B33" s="138" t="s">
        <v>132</v>
      </c>
      <c r="C33" s="164">
        <v>950</v>
      </c>
      <c r="D33" s="163"/>
      <c r="E33" s="138" t="s">
        <v>445</v>
      </c>
      <c r="F33" s="164">
        <v>400</v>
      </c>
      <c r="G33" s="163"/>
      <c r="H33" s="138" t="s">
        <v>372</v>
      </c>
      <c r="I33" s="164">
        <v>650</v>
      </c>
      <c r="J33" s="163"/>
      <c r="K33" s="94"/>
      <c r="L33" s="164"/>
      <c r="M33" s="187"/>
      <c r="N33" s="6"/>
      <c r="O33" s="41"/>
      <c r="P33" s="104"/>
      <c r="Q33" s="94"/>
      <c r="R33" s="164"/>
      <c r="S33" s="187"/>
      <c r="T33" s="2"/>
    </row>
    <row r="34" spans="1:20" ht="18" customHeight="1" x14ac:dyDescent="0.15">
      <c r="A34" s="416"/>
      <c r="B34" s="138" t="s">
        <v>134</v>
      </c>
      <c r="C34" s="164">
        <v>700</v>
      </c>
      <c r="D34" s="163"/>
      <c r="E34" s="138"/>
      <c r="F34" s="164"/>
      <c r="G34" s="179"/>
      <c r="H34" s="138"/>
      <c r="I34" s="164"/>
      <c r="J34" s="179"/>
      <c r="K34" s="94"/>
      <c r="L34" s="164"/>
      <c r="M34" s="187"/>
      <c r="N34" s="6"/>
      <c r="O34" s="41"/>
      <c r="P34" s="104"/>
      <c r="Q34" s="94" t="s">
        <v>484</v>
      </c>
      <c r="R34" s="164">
        <v>100</v>
      </c>
      <c r="S34" s="181"/>
      <c r="T34" s="2"/>
    </row>
    <row r="35" spans="1:20" ht="18" customHeight="1" x14ac:dyDescent="0.15">
      <c r="A35" s="416"/>
      <c r="B35" s="138" t="s">
        <v>133</v>
      </c>
      <c r="C35" s="164">
        <v>1650</v>
      </c>
      <c r="D35" s="163"/>
      <c r="E35" s="138"/>
      <c r="F35" s="164"/>
      <c r="G35" s="179"/>
      <c r="H35" s="138"/>
      <c r="I35" s="164"/>
      <c r="J35" s="179"/>
      <c r="K35" s="94"/>
      <c r="L35" s="164"/>
      <c r="M35" s="187"/>
      <c r="N35" s="6"/>
      <c r="O35" s="41"/>
      <c r="P35" s="104"/>
      <c r="Q35" s="146" t="s">
        <v>530</v>
      </c>
      <c r="R35" s="164">
        <v>100</v>
      </c>
      <c r="S35" s="181"/>
      <c r="T35" s="2"/>
    </row>
    <row r="36" spans="1:20" ht="18" customHeight="1" x14ac:dyDescent="0.15">
      <c r="A36" s="416"/>
      <c r="B36" s="138" t="s">
        <v>135</v>
      </c>
      <c r="C36" s="164">
        <v>850</v>
      </c>
      <c r="D36" s="163"/>
      <c r="E36" s="138" t="s">
        <v>446</v>
      </c>
      <c r="F36" s="164">
        <v>500</v>
      </c>
      <c r="G36" s="163"/>
      <c r="H36" s="138"/>
      <c r="I36" s="164"/>
      <c r="J36" s="179"/>
      <c r="K36" s="94"/>
      <c r="L36" s="164"/>
      <c r="M36" s="187"/>
      <c r="N36" s="6"/>
      <c r="O36" s="41"/>
      <c r="P36" s="104"/>
      <c r="Q36" s="94"/>
      <c r="R36" s="164"/>
      <c r="S36" s="187"/>
      <c r="T36" s="2"/>
    </row>
    <row r="37" spans="1:20" ht="18" customHeight="1" x14ac:dyDescent="0.15">
      <c r="A37" s="416"/>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16"/>
      <c r="B38" s="138" t="s">
        <v>400</v>
      </c>
      <c r="C38" s="164">
        <v>1900</v>
      </c>
      <c r="D38" s="163"/>
      <c r="E38" s="138"/>
      <c r="F38" s="164"/>
      <c r="G38" s="179"/>
      <c r="H38" s="138"/>
      <c r="I38" s="164"/>
      <c r="J38" s="179"/>
      <c r="K38" s="94"/>
      <c r="L38" s="164"/>
      <c r="M38" s="187"/>
      <c r="N38" s="6"/>
      <c r="O38" s="41"/>
      <c r="P38" s="104"/>
      <c r="Q38" s="94"/>
      <c r="R38" s="164"/>
      <c r="S38" s="187"/>
      <c r="T38" s="2"/>
    </row>
    <row r="39" spans="1:20" ht="18" customHeight="1" x14ac:dyDescent="0.15">
      <c r="A39" s="414" t="s">
        <v>641</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14"/>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15"/>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9450</v>
      </c>
      <c r="B42" s="278" t="s">
        <v>95</v>
      </c>
      <c r="C42" s="279">
        <f>SUM(C33:C41)</f>
        <v>7700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48350</v>
      </c>
      <c r="B45" s="286" t="s">
        <v>95</v>
      </c>
      <c r="C45" s="287">
        <f>SUM(C42,C32,C22)</f>
        <v>36450</v>
      </c>
      <c r="D45" s="288">
        <f>SUM(D42,D32,D22)</f>
        <v>0</v>
      </c>
      <c r="E45" s="289" t="s">
        <v>95</v>
      </c>
      <c r="F45" s="287">
        <f>SUM(F42,F32,F22)</f>
        <v>5150</v>
      </c>
      <c r="G45" s="290">
        <f>SUM(G42,G32,G22)</f>
        <v>0</v>
      </c>
      <c r="H45" s="286" t="s">
        <v>95</v>
      </c>
      <c r="I45" s="287">
        <f>SUM(I42,I32,I22)</f>
        <v>5150</v>
      </c>
      <c r="J45" s="288">
        <f>SUM(J42,J32,J22)</f>
        <v>0</v>
      </c>
      <c r="K45" s="289" t="s">
        <v>95</v>
      </c>
      <c r="L45" s="287">
        <f>SUM(L42,L32,L22)</f>
        <v>0</v>
      </c>
      <c r="M45" s="290">
        <f>SUM(M42,M32,M22)</f>
        <v>0</v>
      </c>
      <c r="N45" s="292"/>
      <c r="O45" s="287"/>
      <c r="P45" s="288"/>
      <c r="Q45" s="289" t="s">
        <v>95</v>
      </c>
      <c r="R45" s="287">
        <f>SUM(R42,R32,R22)</f>
        <v>1600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2026年2月現在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HFAocggksucfsNaY/uGgs+GAA2FtjzXTfpziP/ZeGHaHkqq6IOGnkiK9LSVqWp7c0pmViJUriryNiZRkWimlA==" saltValue="4g82fa6hQS49HNlWZw17Ow==" spinCount="100000" sheet="1" selectLockedCells="1"/>
  <mergeCells count="22">
    <mergeCell ref="A1:D1"/>
    <mergeCell ref="A2:D2"/>
    <mergeCell ref="A4:A5"/>
    <mergeCell ref="A23:A28"/>
    <mergeCell ref="A18:A21"/>
    <mergeCell ref="A7:A17"/>
    <mergeCell ref="A29:A31"/>
    <mergeCell ref="A39:A41"/>
    <mergeCell ref="A33:A38"/>
    <mergeCell ref="Q4:S4"/>
    <mergeCell ref="B4:D4"/>
    <mergeCell ref="K4:M4"/>
    <mergeCell ref="H4:J4"/>
    <mergeCell ref="N4:P4"/>
    <mergeCell ref="E4:G4"/>
    <mergeCell ref="P2:S2"/>
    <mergeCell ref="P1:S1"/>
    <mergeCell ref="E2:G2"/>
    <mergeCell ref="K1:O1"/>
    <mergeCell ref="K2:O2"/>
    <mergeCell ref="E1:I1"/>
    <mergeCell ref="H2:I2"/>
  </mergeCells>
  <phoneticPr fontId="3"/>
  <dataValidations count="2">
    <dataValidation type="decimal" operator="lessThanOrEqual" allowBlank="1" showInputMessage="1" showErrorMessage="1" error="部数を超えています" sqref="M7:M17 P7:P16 G7:G8 M22 G20 J28 G42 J42 G11 G13 G36 J32:J33 G29 J7:J18 S34:S35 G27 G22:G23 J22:J23 G32:G33 S42 S45 D7:D44 S7:S32"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sheetPr>
  <dimension ref="A1:IV113"/>
  <sheetViews>
    <sheetView showZeros="0" zoomScale="68" zoomScaleNormal="68" zoomScaleSheetLayoutView="80" workbookViewId="0">
      <selection activeCell="K4" sqref="K4:M4"/>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56" s="1" customFormat="1" ht="30" customHeight="1" x14ac:dyDescent="0.15">
      <c r="A2" s="409">
        <f>市郡別!A4</f>
        <v>0</v>
      </c>
      <c r="B2" s="409"/>
      <c r="C2" s="409"/>
      <c r="D2" s="410"/>
      <c r="E2" s="399">
        <f>SUM(D44,G44,J44,M44,P44,S44)</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405" t="s">
        <v>44</v>
      </c>
      <c r="B4" s="394" t="s">
        <v>53</v>
      </c>
      <c r="C4" s="395"/>
      <c r="D4" s="396"/>
      <c r="E4" s="394" t="s">
        <v>45</v>
      </c>
      <c r="F4" s="395"/>
      <c r="G4" s="396"/>
      <c r="H4" s="394" t="s">
        <v>46</v>
      </c>
      <c r="I4" s="395"/>
      <c r="J4" s="396"/>
      <c r="K4" s="394" t="s">
        <v>47</v>
      </c>
      <c r="L4" s="395"/>
      <c r="M4" s="396"/>
      <c r="N4" s="394" t="s">
        <v>393</v>
      </c>
      <c r="O4" s="395"/>
      <c r="P4" s="396"/>
      <c r="Q4" s="394" t="s">
        <v>49</v>
      </c>
      <c r="R4" s="395"/>
      <c r="S4" s="395"/>
      <c r="T4" s="2"/>
    </row>
    <row r="5" spans="1:256" s="1" customFormat="1"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19" t="s">
        <v>472</v>
      </c>
      <c r="B7" s="138" t="s">
        <v>409</v>
      </c>
      <c r="C7" s="164">
        <v>1900</v>
      </c>
      <c r="D7" s="163"/>
      <c r="E7" s="138" t="s">
        <v>447</v>
      </c>
      <c r="F7" s="164">
        <v>1000</v>
      </c>
      <c r="G7" s="163"/>
      <c r="H7" s="138" t="s">
        <v>554</v>
      </c>
      <c r="I7" s="164">
        <v>1050</v>
      </c>
      <c r="J7" s="163"/>
      <c r="K7" s="82"/>
      <c r="L7" s="162"/>
      <c r="M7" s="217"/>
      <c r="N7" s="3"/>
      <c r="O7" s="15"/>
      <c r="P7" s="43"/>
      <c r="Q7" s="151" t="s">
        <v>555</v>
      </c>
      <c r="R7" s="164">
        <v>150</v>
      </c>
      <c r="S7" s="252"/>
      <c r="T7" s="2"/>
    </row>
    <row r="8" spans="1:256" ht="18" customHeight="1" x14ac:dyDescent="0.15">
      <c r="A8" s="419"/>
      <c r="B8" s="138" t="s">
        <v>137</v>
      </c>
      <c r="C8" s="164">
        <v>1800</v>
      </c>
      <c r="D8" s="163"/>
      <c r="E8" s="138"/>
      <c r="F8" s="164"/>
      <c r="G8" s="179"/>
      <c r="H8" s="138" t="s">
        <v>685</v>
      </c>
      <c r="I8" s="164">
        <v>750</v>
      </c>
      <c r="J8" s="163"/>
      <c r="K8" s="83"/>
      <c r="L8" s="164"/>
      <c r="M8" s="209"/>
      <c r="N8" s="6"/>
      <c r="O8" s="12"/>
      <c r="P8" s="32"/>
      <c r="Q8" s="151" t="s">
        <v>686</v>
      </c>
      <c r="R8" s="164">
        <v>50</v>
      </c>
      <c r="S8" s="252"/>
      <c r="T8" s="2"/>
    </row>
    <row r="9" spans="1:256" ht="18" customHeight="1" x14ac:dyDescent="0.15">
      <c r="A9" s="419"/>
      <c r="B9" s="138"/>
      <c r="C9" s="244"/>
      <c r="D9" s="179"/>
      <c r="E9" s="138"/>
      <c r="F9" s="164"/>
      <c r="G9" s="179"/>
      <c r="H9" s="92" t="s">
        <v>138</v>
      </c>
      <c r="I9" s="175"/>
      <c r="J9" s="193"/>
      <c r="K9" s="83"/>
      <c r="L9" s="164"/>
      <c r="M9" s="209"/>
      <c r="N9" s="6"/>
      <c r="O9" s="12"/>
      <c r="P9" s="32"/>
      <c r="Q9" s="151" t="s">
        <v>661</v>
      </c>
      <c r="R9" s="164">
        <v>150</v>
      </c>
      <c r="S9" s="252"/>
      <c r="T9" s="2"/>
    </row>
    <row r="10" spans="1:256" ht="18" customHeight="1" x14ac:dyDescent="0.15">
      <c r="A10" s="419"/>
      <c r="B10" s="138" t="s">
        <v>525</v>
      </c>
      <c r="C10" s="164">
        <v>2700</v>
      </c>
      <c r="D10" s="163"/>
      <c r="E10" s="138" t="s">
        <v>448</v>
      </c>
      <c r="F10" s="164">
        <v>1000</v>
      </c>
      <c r="G10" s="163"/>
      <c r="H10" s="138" t="s">
        <v>557</v>
      </c>
      <c r="I10" s="164">
        <v>2600</v>
      </c>
      <c r="J10" s="163"/>
      <c r="K10" s="138"/>
      <c r="L10" s="244"/>
      <c r="M10" s="179"/>
      <c r="N10" s="6"/>
      <c r="O10" s="12"/>
      <c r="P10" s="32"/>
      <c r="Q10" s="151" t="s">
        <v>559</v>
      </c>
      <c r="R10" s="164">
        <v>150</v>
      </c>
      <c r="S10" s="181"/>
      <c r="T10" s="2"/>
    </row>
    <row r="11" spans="1:256" ht="18" customHeight="1" x14ac:dyDescent="0.15">
      <c r="A11" s="419"/>
      <c r="B11" s="226" t="s">
        <v>526</v>
      </c>
      <c r="C11" s="164">
        <v>350</v>
      </c>
      <c r="D11" s="163"/>
      <c r="E11" s="138"/>
      <c r="F11" s="164"/>
      <c r="G11" s="179"/>
      <c r="H11" s="92"/>
      <c r="I11" s="175"/>
      <c r="J11" s="193"/>
      <c r="K11" s="83"/>
      <c r="L11" s="164"/>
      <c r="M11" s="209"/>
      <c r="N11" s="6"/>
      <c r="O11" s="12"/>
      <c r="P11" s="32"/>
      <c r="Q11" s="151" t="s">
        <v>558</v>
      </c>
      <c r="R11" s="164">
        <v>50</v>
      </c>
      <c r="S11" s="181"/>
      <c r="T11" s="2"/>
    </row>
    <row r="12" spans="1:256" ht="18" customHeight="1" x14ac:dyDescent="0.15">
      <c r="A12" s="419"/>
      <c r="B12" s="138" t="s">
        <v>139</v>
      </c>
      <c r="C12" s="164">
        <v>1800</v>
      </c>
      <c r="D12" s="163"/>
      <c r="E12" s="138"/>
      <c r="F12" s="164"/>
      <c r="G12" s="179"/>
      <c r="H12" s="92"/>
      <c r="I12" s="175"/>
      <c r="J12" s="193"/>
      <c r="K12" s="83"/>
      <c r="L12" s="164"/>
      <c r="M12" s="209"/>
      <c r="N12" s="6"/>
      <c r="O12" s="12"/>
      <c r="P12" s="32"/>
      <c r="Q12" s="151" t="s">
        <v>523</v>
      </c>
      <c r="R12" s="164">
        <v>100</v>
      </c>
      <c r="S12" s="181"/>
      <c r="T12" s="2"/>
    </row>
    <row r="13" spans="1:256" ht="18" customHeight="1" x14ac:dyDescent="0.15">
      <c r="A13" s="414" t="s">
        <v>641</v>
      </c>
      <c r="B13" s="138" t="s">
        <v>140</v>
      </c>
      <c r="C13" s="164">
        <v>1000</v>
      </c>
      <c r="D13" s="163"/>
      <c r="E13" s="138"/>
      <c r="F13" s="164"/>
      <c r="G13" s="179"/>
      <c r="H13" s="92" t="s">
        <v>141</v>
      </c>
      <c r="I13" s="175"/>
      <c r="J13" s="193"/>
      <c r="K13" s="83"/>
      <c r="L13" s="164"/>
      <c r="M13" s="209"/>
      <c r="N13" s="6"/>
      <c r="O13" s="12"/>
      <c r="P13" s="32"/>
      <c r="Q13" s="138" t="s">
        <v>524</v>
      </c>
      <c r="R13" s="164">
        <v>50</v>
      </c>
      <c r="S13" s="181"/>
      <c r="T13" s="2"/>
    </row>
    <row r="14" spans="1:256" ht="18" customHeight="1" x14ac:dyDescent="0.15">
      <c r="A14" s="414"/>
      <c r="B14" s="138" t="s">
        <v>142</v>
      </c>
      <c r="C14" s="164">
        <v>900</v>
      </c>
      <c r="D14" s="163"/>
      <c r="E14" s="138"/>
      <c r="F14" s="164"/>
      <c r="G14" s="179"/>
      <c r="H14" s="92"/>
      <c r="I14" s="175"/>
      <c r="J14" s="193"/>
      <c r="K14" s="83"/>
      <c r="L14" s="164"/>
      <c r="M14" s="209"/>
      <c r="N14" s="6"/>
      <c r="O14" s="12"/>
      <c r="P14" s="32"/>
      <c r="Q14" s="83"/>
      <c r="R14" s="164"/>
      <c r="S14" s="209"/>
      <c r="T14" s="2"/>
    </row>
    <row r="15" spans="1:256" ht="18" customHeight="1" thickBot="1" x14ac:dyDescent="0.2">
      <c r="A15" s="415"/>
      <c r="B15" s="138" t="s">
        <v>237</v>
      </c>
      <c r="C15" s="164">
        <v>3200</v>
      </c>
      <c r="D15" s="163"/>
      <c r="E15" s="138"/>
      <c r="F15" s="164"/>
      <c r="G15" s="179"/>
      <c r="H15" s="92"/>
      <c r="I15" s="175"/>
      <c r="J15" s="193"/>
      <c r="K15" s="83"/>
      <c r="L15" s="164"/>
      <c r="M15" s="209"/>
      <c r="N15" s="6"/>
      <c r="O15" s="12"/>
      <c r="P15" s="32"/>
      <c r="Q15" s="138" t="s">
        <v>721</v>
      </c>
      <c r="R15" s="164">
        <v>100</v>
      </c>
      <c r="S15" s="181"/>
      <c r="T15" s="2"/>
    </row>
    <row r="16" spans="1:256" ht="18" customHeight="1" thickTop="1" x14ac:dyDescent="0.15">
      <c r="A16" s="277">
        <f>SUM(C16+F16+I16+L16+O16+R16)</f>
        <v>20850</v>
      </c>
      <c r="B16" s="278" t="s">
        <v>95</v>
      </c>
      <c r="C16" s="279">
        <f>SUM(C7:C15)</f>
        <v>13650</v>
      </c>
      <c r="D16" s="280">
        <f>SUM(D7:D15)</f>
        <v>0</v>
      </c>
      <c r="E16" s="281" t="s">
        <v>95</v>
      </c>
      <c r="F16" s="279">
        <f>SUM(F7:F15)</f>
        <v>2000</v>
      </c>
      <c r="G16" s="282">
        <f>SUM(G7:G15)</f>
        <v>0</v>
      </c>
      <c r="H16" s="278" t="s">
        <v>95</v>
      </c>
      <c r="I16" s="279">
        <f>SUM(I7:I15)</f>
        <v>4400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17" t="s">
        <v>391</v>
      </c>
      <c r="B17" s="138" t="s">
        <v>505</v>
      </c>
      <c r="C17" s="164">
        <v>1350</v>
      </c>
      <c r="D17" s="163"/>
      <c r="E17" s="138" t="s">
        <v>658</v>
      </c>
      <c r="F17" s="248" t="s">
        <v>708</v>
      </c>
      <c r="G17" s="179"/>
      <c r="H17" s="138" t="s">
        <v>423</v>
      </c>
      <c r="I17" s="164">
        <v>2100</v>
      </c>
      <c r="J17" s="163"/>
      <c r="K17" s="138"/>
      <c r="L17" s="164"/>
      <c r="M17" s="179"/>
      <c r="N17" s="6"/>
      <c r="O17" s="12"/>
      <c r="P17" s="9"/>
      <c r="Q17" s="138" t="s">
        <v>508</v>
      </c>
      <c r="R17" s="164">
        <v>200</v>
      </c>
      <c r="S17" s="219"/>
      <c r="T17" s="2"/>
    </row>
    <row r="18" spans="1:20" ht="18" customHeight="1" x14ac:dyDescent="0.15">
      <c r="A18" s="418"/>
      <c r="B18" s="88" t="s">
        <v>143</v>
      </c>
      <c r="C18" s="164"/>
      <c r="D18" s="193"/>
      <c r="E18" s="313" t="s">
        <v>517</v>
      </c>
      <c r="F18" s="248"/>
      <c r="G18" s="179"/>
      <c r="H18" s="92" t="s">
        <v>143</v>
      </c>
      <c r="I18" s="164"/>
      <c r="J18" s="179"/>
      <c r="K18" s="138"/>
      <c r="L18" s="244"/>
      <c r="M18" s="179"/>
      <c r="N18" s="6"/>
      <c r="O18" s="12"/>
      <c r="P18" s="9"/>
      <c r="Q18" s="151" t="s">
        <v>144</v>
      </c>
      <c r="R18" s="164">
        <v>50</v>
      </c>
      <c r="S18" s="181"/>
      <c r="T18" s="2"/>
    </row>
    <row r="19" spans="1:20" ht="18" customHeight="1" x14ac:dyDescent="0.15">
      <c r="A19" s="418"/>
      <c r="B19" s="138" t="s">
        <v>145</v>
      </c>
      <c r="C19" s="164">
        <v>650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18"/>
      <c r="B20" s="138" t="s">
        <v>147</v>
      </c>
      <c r="C20" s="164">
        <v>1150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18"/>
      <c r="B21" s="138" t="s">
        <v>149</v>
      </c>
      <c r="C21" s="164">
        <v>450</v>
      </c>
      <c r="D21" s="163"/>
      <c r="E21" s="138"/>
      <c r="F21" s="164"/>
      <c r="G21" s="179"/>
      <c r="H21" s="92"/>
      <c r="I21" s="175"/>
      <c r="J21" s="193"/>
      <c r="K21" s="83"/>
      <c r="L21" s="164"/>
      <c r="M21" s="209"/>
      <c r="N21" s="6"/>
      <c r="O21" s="12"/>
      <c r="P21" s="9"/>
      <c r="Q21" s="138" t="s">
        <v>468</v>
      </c>
      <c r="R21" s="164">
        <v>50</v>
      </c>
      <c r="S21" s="181"/>
      <c r="T21" s="2"/>
    </row>
    <row r="22" spans="1:20" ht="18" customHeight="1" x14ac:dyDescent="0.15">
      <c r="A22" s="418"/>
      <c r="B22" s="138" t="s">
        <v>150</v>
      </c>
      <c r="C22" s="164">
        <v>700</v>
      </c>
      <c r="D22" s="163"/>
      <c r="E22" s="138"/>
      <c r="F22" s="164"/>
      <c r="G22" s="179"/>
      <c r="H22" s="92"/>
      <c r="I22" s="175"/>
      <c r="J22" s="193"/>
      <c r="K22" s="83"/>
      <c r="L22" s="164"/>
      <c r="M22" s="209"/>
      <c r="N22" s="6"/>
      <c r="O22" s="12"/>
      <c r="P22" s="9"/>
      <c r="Q22" s="151" t="s">
        <v>490</v>
      </c>
      <c r="R22" s="164">
        <v>50</v>
      </c>
      <c r="S22" s="181"/>
      <c r="T22" s="2"/>
    </row>
    <row r="23" spans="1:20" ht="18" customHeight="1" x14ac:dyDescent="0.15">
      <c r="A23" s="418"/>
      <c r="B23" s="138" t="s">
        <v>151</v>
      </c>
      <c r="C23" s="164">
        <v>1350</v>
      </c>
      <c r="D23" s="163"/>
      <c r="E23" s="138"/>
      <c r="F23" s="164"/>
      <c r="G23" s="179"/>
      <c r="H23" s="92"/>
      <c r="I23" s="175"/>
      <c r="J23" s="193"/>
      <c r="K23" s="83"/>
      <c r="L23" s="164"/>
      <c r="M23" s="209"/>
      <c r="N23" s="6"/>
      <c r="O23" s="12"/>
      <c r="P23" s="9"/>
      <c r="Q23" s="151"/>
      <c r="R23" s="244"/>
      <c r="S23" s="190"/>
      <c r="T23" s="2"/>
    </row>
    <row r="24" spans="1:20" ht="18" customHeight="1" x14ac:dyDescent="0.15">
      <c r="A24" s="418"/>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18"/>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18"/>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18"/>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38" t="s">
        <v>642</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39"/>
      <c r="B29" s="262" t="s">
        <v>310</v>
      </c>
      <c r="C29" s="263" t="s">
        <v>719</v>
      </c>
      <c r="D29" s="264"/>
      <c r="E29" s="321" t="s">
        <v>560</v>
      </c>
      <c r="F29" s="263" t="s">
        <v>550</v>
      </c>
      <c r="G29" s="264"/>
      <c r="H29" s="262" t="s">
        <v>560</v>
      </c>
      <c r="I29" s="263" t="s">
        <v>683</v>
      </c>
      <c r="J29" s="264"/>
      <c r="K29" s="266"/>
      <c r="L29" s="265"/>
      <c r="M29" s="267"/>
      <c r="N29" s="6"/>
      <c r="O29" s="12"/>
      <c r="P29" s="9"/>
      <c r="Q29" s="266"/>
      <c r="R29" s="265"/>
      <c r="S29" s="267"/>
      <c r="T29" s="2"/>
    </row>
    <row r="30" spans="1:20" ht="18" customHeight="1" x14ac:dyDescent="0.15">
      <c r="A30" s="417" t="s">
        <v>473</v>
      </c>
      <c r="B30" s="137" t="s">
        <v>152</v>
      </c>
      <c r="C30" s="162">
        <v>2200</v>
      </c>
      <c r="D30" s="163"/>
      <c r="E30" s="137"/>
      <c r="F30" s="162"/>
      <c r="G30" s="179"/>
      <c r="H30" s="91"/>
      <c r="I30" s="174"/>
      <c r="J30" s="261"/>
      <c r="K30" s="82"/>
      <c r="L30" s="162"/>
      <c r="M30" s="217"/>
      <c r="N30" s="420" t="s">
        <v>406</v>
      </c>
      <c r="O30" s="421"/>
      <c r="P30" s="422"/>
      <c r="Q30" s="82"/>
      <c r="R30" s="162"/>
      <c r="S30" s="217"/>
      <c r="T30" s="2"/>
    </row>
    <row r="31" spans="1:20" ht="18" customHeight="1" x14ac:dyDescent="0.15">
      <c r="A31" s="418"/>
      <c r="B31" s="138" t="s">
        <v>153</v>
      </c>
      <c r="C31" s="164">
        <v>1400</v>
      </c>
      <c r="D31" s="163"/>
      <c r="E31" s="138"/>
      <c r="F31" s="164"/>
      <c r="G31" s="179"/>
      <c r="H31" s="92"/>
      <c r="I31" s="175"/>
      <c r="J31" s="193"/>
      <c r="K31" s="83"/>
      <c r="L31" s="164"/>
      <c r="M31" s="209"/>
      <c r="N31" s="245" t="s">
        <v>405</v>
      </c>
      <c r="O31" s="247" t="s">
        <v>407</v>
      </c>
      <c r="P31" s="246"/>
      <c r="Q31" s="83"/>
      <c r="R31" s="164"/>
      <c r="S31" s="209"/>
      <c r="T31" s="2"/>
    </row>
    <row r="32" spans="1:20" ht="18" customHeight="1" x14ac:dyDescent="0.15">
      <c r="A32" s="418"/>
      <c r="B32" s="138"/>
      <c r="C32" s="164"/>
      <c r="D32" s="179"/>
      <c r="E32" s="138"/>
      <c r="F32" s="164"/>
      <c r="G32" s="179"/>
      <c r="H32" s="92"/>
      <c r="I32" s="175"/>
      <c r="J32" s="193"/>
      <c r="K32" s="83"/>
      <c r="L32" s="164"/>
      <c r="M32" s="209"/>
      <c r="N32" s="423" t="s">
        <v>408</v>
      </c>
      <c r="O32" s="424"/>
      <c r="P32" s="425"/>
      <c r="Q32" s="83"/>
      <c r="R32" s="164"/>
      <c r="S32" s="209"/>
      <c r="T32" s="2"/>
    </row>
    <row r="33" spans="1:256" ht="18" customHeight="1" x14ac:dyDescent="0.15">
      <c r="A33" s="418"/>
      <c r="B33" s="138"/>
      <c r="C33" s="164"/>
      <c r="D33" s="179"/>
      <c r="E33" s="138"/>
      <c r="F33" s="164"/>
      <c r="G33" s="179"/>
      <c r="H33" s="92"/>
      <c r="I33" s="175"/>
      <c r="J33" s="193"/>
      <c r="K33" s="83"/>
      <c r="L33" s="164"/>
      <c r="M33" s="209"/>
      <c r="N33" s="426"/>
      <c r="O33" s="427"/>
      <c r="P33" s="428"/>
      <c r="Q33" s="83"/>
      <c r="R33" s="164"/>
      <c r="S33" s="209"/>
      <c r="T33" s="2"/>
    </row>
    <row r="34" spans="1:256" ht="18" customHeight="1" thickBot="1" x14ac:dyDescent="0.2">
      <c r="A34" s="418"/>
      <c r="B34" s="138"/>
      <c r="C34" s="164"/>
      <c r="D34" s="179"/>
      <c r="E34" s="138"/>
      <c r="F34" s="164"/>
      <c r="G34" s="179"/>
      <c r="H34" s="92"/>
      <c r="I34" s="175"/>
      <c r="J34" s="193"/>
      <c r="K34" s="83"/>
      <c r="L34" s="164"/>
      <c r="M34" s="209"/>
      <c r="N34" s="429"/>
      <c r="O34" s="430"/>
      <c r="P34" s="431"/>
      <c r="Q34" s="83"/>
      <c r="R34" s="164"/>
      <c r="S34" s="209"/>
      <c r="T34" s="2"/>
    </row>
    <row r="35" spans="1:256" ht="18" customHeight="1" x14ac:dyDescent="0.15">
      <c r="A35" s="418"/>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18"/>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36" t="s">
        <v>643</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37"/>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11800</v>
      </c>
      <c r="B39" s="278" t="s">
        <v>95</v>
      </c>
      <c r="C39" s="279">
        <f>SUM(C17:C38)</f>
        <v>9250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32" t="s">
        <v>392</v>
      </c>
      <c r="B40" s="6"/>
      <c r="C40" s="164"/>
      <c r="D40" s="193"/>
      <c r="E40" s="54"/>
      <c r="F40" s="170"/>
      <c r="G40" s="198"/>
      <c r="H40" s="11"/>
      <c r="I40" s="175"/>
      <c r="J40" s="193"/>
      <c r="K40" s="8"/>
      <c r="L40" s="164"/>
      <c r="M40" s="209"/>
      <c r="N40" s="138" t="s">
        <v>622</v>
      </c>
      <c r="O40" s="175">
        <v>250</v>
      </c>
      <c r="P40" s="218"/>
      <c r="Q40" s="8"/>
      <c r="R40" s="7"/>
      <c r="S40" s="38"/>
      <c r="T40" s="2"/>
    </row>
    <row r="41" spans="1:256" ht="18" customHeight="1" x14ac:dyDescent="0.15">
      <c r="A41" s="433"/>
      <c r="B41" s="6"/>
      <c r="C41" s="164"/>
      <c r="D41" s="193"/>
      <c r="E41" s="54"/>
      <c r="F41" s="170"/>
      <c r="G41" s="198"/>
      <c r="H41" s="11"/>
      <c r="I41" s="175"/>
      <c r="J41" s="193"/>
      <c r="K41" s="8"/>
      <c r="L41" s="164"/>
      <c r="M41" s="209"/>
      <c r="N41" s="6"/>
      <c r="O41" s="12"/>
      <c r="P41" s="9"/>
      <c r="Q41" s="8"/>
      <c r="R41" s="7"/>
      <c r="S41" s="38"/>
      <c r="T41" s="2"/>
    </row>
    <row r="42" spans="1:256" ht="18" customHeight="1" x14ac:dyDescent="0.15">
      <c r="A42" s="434" t="s">
        <v>644</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35"/>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32900</v>
      </c>
      <c r="B44" s="286" t="s">
        <v>95</v>
      </c>
      <c r="C44" s="287">
        <f>SUM(C39,C16)</f>
        <v>22900</v>
      </c>
      <c r="D44" s="288">
        <f>SUM(D39,D16)</f>
        <v>0</v>
      </c>
      <c r="E44" s="289" t="s">
        <v>309</v>
      </c>
      <c r="F44" s="287">
        <f>SUM(F39,F16)</f>
        <v>2000</v>
      </c>
      <c r="G44" s="290">
        <f>SUM(G39,G16)</f>
        <v>0</v>
      </c>
      <c r="H44" s="286" t="s">
        <v>309</v>
      </c>
      <c r="I44" s="287">
        <f>SUM(I39,I16)</f>
        <v>6500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2026年2月現在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gvQjxIwFFDsUSjNGs9zYpU2niw5a9mzrdHUte8W0dx9M7Huy+wY4QRp9xEjc7sv32g1IBLEl8HUsB3eU4UF/Ig==" saltValue="2IrR28/YrGcM1EOFmJ5T+g==" spinCount="100000" sheet="1" selectLockedCells="1"/>
  <mergeCells count="26">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 ref="A7:A12"/>
    <mergeCell ref="A13:A15"/>
    <mergeCell ref="N30:P30"/>
    <mergeCell ref="N32:P34"/>
    <mergeCell ref="P2:S2"/>
    <mergeCell ref="A4:A5"/>
    <mergeCell ref="Q4:S4"/>
    <mergeCell ref="B4:D4"/>
    <mergeCell ref="K4:M4"/>
    <mergeCell ref="H4:J4"/>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sheetPr>
  <dimension ref="A1:T114"/>
  <sheetViews>
    <sheetView showZeros="0" zoomScale="66" zoomScaleNormal="66"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0" ht="30" customHeight="1" x14ac:dyDescent="0.15">
      <c r="A2" s="409">
        <f>市郡別!A4</f>
        <v>0</v>
      </c>
      <c r="B2" s="409"/>
      <c r="C2" s="409"/>
      <c r="D2" s="410"/>
      <c r="E2" s="399">
        <f>SUM(D45,G45,J45,M45,P45,S45)</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0"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391" t="s">
        <v>281</v>
      </c>
      <c r="B7" s="138" t="s">
        <v>521</v>
      </c>
      <c r="C7" s="164">
        <v>2000</v>
      </c>
      <c r="D7" s="163"/>
      <c r="E7" s="138" t="s">
        <v>154</v>
      </c>
      <c r="F7" s="164">
        <v>1650</v>
      </c>
      <c r="G7" s="163"/>
      <c r="H7" s="14"/>
      <c r="I7" s="15"/>
      <c r="J7" s="45"/>
      <c r="K7" s="5"/>
      <c r="L7" s="4"/>
      <c r="M7" s="44"/>
      <c r="N7" s="3"/>
      <c r="O7" s="15"/>
      <c r="P7" s="43"/>
      <c r="Q7" s="138" t="s">
        <v>637</v>
      </c>
      <c r="R7" s="164">
        <v>50</v>
      </c>
      <c r="S7" s="331"/>
      <c r="T7" s="2"/>
    </row>
    <row r="8" spans="1:20" ht="18" customHeight="1" x14ac:dyDescent="0.15">
      <c r="A8" s="391"/>
      <c r="B8" s="138"/>
      <c r="C8" s="244"/>
      <c r="D8" s="179"/>
      <c r="E8" s="89"/>
      <c r="F8" s="194"/>
      <c r="G8" s="195"/>
      <c r="H8" s="11"/>
      <c r="I8" s="12"/>
      <c r="J8" s="37"/>
      <c r="K8" s="8"/>
      <c r="L8" s="7"/>
      <c r="M8" s="33"/>
      <c r="N8" s="6"/>
      <c r="O8" s="12"/>
      <c r="P8" s="32"/>
      <c r="Q8" s="332" t="s">
        <v>638</v>
      </c>
      <c r="R8" s="7"/>
      <c r="S8" s="38"/>
      <c r="T8" s="2"/>
    </row>
    <row r="9" spans="1:20" ht="18" customHeight="1" x14ac:dyDescent="0.15">
      <c r="A9" s="391"/>
      <c r="B9" s="138" t="s">
        <v>155</v>
      </c>
      <c r="C9" s="164">
        <v>1250</v>
      </c>
      <c r="D9" s="163"/>
      <c r="E9" s="79"/>
      <c r="F9" s="194"/>
      <c r="G9" s="195"/>
      <c r="H9" s="11"/>
      <c r="I9" s="12"/>
      <c r="J9" s="37"/>
      <c r="K9" s="8"/>
      <c r="L9" s="7"/>
      <c r="M9" s="33"/>
      <c r="N9" s="6"/>
      <c r="O9" s="12"/>
      <c r="P9" s="32"/>
      <c r="Q9" s="8"/>
      <c r="R9" s="7"/>
      <c r="S9" s="38"/>
      <c r="T9" s="2"/>
    </row>
    <row r="10" spans="1:20" ht="18" customHeight="1" x14ac:dyDescent="0.15">
      <c r="A10" s="391"/>
      <c r="B10" s="138" t="s">
        <v>239</v>
      </c>
      <c r="C10" s="164">
        <v>1300</v>
      </c>
      <c r="D10" s="163"/>
      <c r="E10" s="79"/>
      <c r="F10" s="194"/>
      <c r="G10" s="195"/>
      <c r="H10" s="11"/>
      <c r="I10" s="12"/>
      <c r="J10" s="37"/>
      <c r="K10" s="8"/>
      <c r="L10" s="7"/>
      <c r="M10" s="33"/>
      <c r="N10" s="6"/>
      <c r="O10" s="12"/>
      <c r="P10" s="32"/>
      <c r="Q10" s="309" t="s">
        <v>495</v>
      </c>
      <c r="R10" s="164">
        <v>100</v>
      </c>
      <c r="S10" s="181"/>
      <c r="T10" s="2"/>
    </row>
    <row r="11" spans="1:20" ht="18" customHeight="1" x14ac:dyDescent="0.15">
      <c r="A11" s="391"/>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40" t="s">
        <v>645</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42"/>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9550</v>
      </c>
      <c r="B14" s="278" t="s">
        <v>95</v>
      </c>
      <c r="C14" s="279">
        <f>SUM(C7:C13)</f>
        <v>7750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390" t="s">
        <v>376</v>
      </c>
      <c r="B15" s="138" t="s">
        <v>684</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391"/>
      <c r="B16" s="138" t="s">
        <v>161</v>
      </c>
      <c r="C16" s="164" t="s">
        <v>551</v>
      </c>
      <c r="D16" s="179"/>
      <c r="E16" s="138" t="s">
        <v>67</v>
      </c>
      <c r="F16" s="164"/>
      <c r="G16" s="179"/>
      <c r="H16" s="11"/>
      <c r="I16" s="12"/>
      <c r="J16" s="37"/>
      <c r="K16" s="8"/>
      <c r="L16" s="7"/>
      <c r="M16" s="33"/>
      <c r="N16" s="6"/>
      <c r="O16" s="12"/>
      <c r="P16" s="9"/>
      <c r="Q16" s="8"/>
      <c r="R16" s="7"/>
      <c r="S16" s="38"/>
      <c r="T16" s="2"/>
    </row>
    <row r="17" spans="1:20" ht="18" customHeight="1" x14ac:dyDescent="0.15">
      <c r="A17" s="391"/>
      <c r="B17" s="138" t="s">
        <v>552</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391"/>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391"/>
      <c r="B19" s="138"/>
      <c r="C19" s="164"/>
      <c r="D19" s="179"/>
      <c r="E19" s="138"/>
      <c r="F19" s="164"/>
      <c r="G19" s="179"/>
      <c r="H19" s="11"/>
      <c r="I19" s="12"/>
      <c r="J19" s="37"/>
      <c r="K19" s="8"/>
      <c r="L19" s="7"/>
      <c r="M19" s="10"/>
      <c r="N19" s="6"/>
      <c r="O19" s="12"/>
      <c r="P19" s="9"/>
      <c r="Q19" s="8"/>
      <c r="R19" s="7"/>
      <c r="S19" s="38"/>
      <c r="T19" s="2"/>
    </row>
    <row r="20" spans="1:20" ht="18" customHeight="1" x14ac:dyDescent="0.15">
      <c r="A20" s="443" t="s">
        <v>645</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44"/>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390" t="s">
        <v>100</v>
      </c>
      <c r="B23" s="138" t="s">
        <v>164</v>
      </c>
      <c r="C23" s="164">
        <v>1600</v>
      </c>
      <c r="D23" s="163"/>
      <c r="E23" s="138" t="s">
        <v>165</v>
      </c>
      <c r="F23" s="164">
        <v>300</v>
      </c>
      <c r="G23" s="163"/>
      <c r="H23" s="138" t="s">
        <v>593</v>
      </c>
      <c r="I23" s="244" t="s">
        <v>618</v>
      </c>
      <c r="J23" s="9"/>
      <c r="K23" s="8"/>
      <c r="L23" s="7"/>
      <c r="M23" s="10"/>
      <c r="N23" s="78"/>
      <c r="O23" s="12"/>
      <c r="P23" s="9"/>
      <c r="Q23" s="328" t="s">
        <v>596</v>
      </c>
      <c r="R23" s="244" t="s">
        <v>618</v>
      </c>
      <c r="S23" s="38"/>
      <c r="T23" s="26"/>
    </row>
    <row r="24" spans="1:20" ht="18" customHeight="1" x14ac:dyDescent="0.15">
      <c r="A24" s="391"/>
      <c r="B24" s="138" t="s">
        <v>616</v>
      </c>
      <c r="C24" s="164">
        <v>1800</v>
      </c>
      <c r="D24" s="163"/>
      <c r="E24" s="138"/>
      <c r="F24" s="164"/>
      <c r="G24" s="179"/>
      <c r="H24" s="138"/>
      <c r="I24" s="164"/>
      <c r="J24" s="179"/>
      <c r="K24" s="8"/>
      <c r="L24" s="7"/>
      <c r="M24" s="10"/>
      <c r="N24" s="78"/>
      <c r="O24" s="12"/>
      <c r="P24" s="9"/>
      <c r="Q24" s="138" t="s">
        <v>619</v>
      </c>
      <c r="R24" s="164">
        <v>100</v>
      </c>
      <c r="S24" s="163"/>
      <c r="T24" s="26"/>
    </row>
    <row r="25" spans="1:20" ht="18" customHeight="1" x14ac:dyDescent="0.15">
      <c r="A25" s="391"/>
      <c r="B25" s="138" t="s">
        <v>166</v>
      </c>
      <c r="C25" s="164" t="s">
        <v>617</v>
      </c>
      <c r="D25" s="179"/>
      <c r="E25" s="138" t="s">
        <v>166</v>
      </c>
      <c r="F25" s="164">
        <v>150</v>
      </c>
      <c r="G25" s="163"/>
      <c r="H25" s="138" t="s">
        <v>594</v>
      </c>
      <c r="I25" s="244" t="s">
        <v>618</v>
      </c>
      <c r="J25" s="9"/>
      <c r="K25" s="8"/>
      <c r="L25" s="7"/>
      <c r="M25" s="10"/>
      <c r="N25" s="78"/>
      <c r="O25" s="12"/>
      <c r="P25" s="9"/>
      <c r="Q25" s="88" t="s">
        <v>620</v>
      </c>
      <c r="R25" s="164">
        <v>100</v>
      </c>
      <c r="S25" s="163"/>
      <c r="T25" s="26"/>
    </row>
    <row r="26" spans="1:20" ht="18" customHeight="1" x14ac:dyDescent="0.15">
      <c r="A26" s="391"/>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391"/>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391"/>
      <c r="B28" s="138" t="s">
        <v>541</v>
      </c>
      <c r="C28" s="164">
        <v>1500</v>
      </c>
      <c r="D28" s="163"/>
      <c r="E28" s="138" t="s">
        <v>169</v>
      </c>
      <c r="F28" s="164">
        <v>150</v>
      </c>
      <c r="G28" s="163"/>
      <c r="H28" s="138" t="s">
        <v>595</v>
      </c>
      <c r="I28" s="244" t="s">
        <v>618</v>
      </c>
      <c r="J28" s="179"/>
      <c r="K28" s="8"/>
      <c r="L28" s="7"/>
      <c r="M28" s="10"/>
      <c r="N28" s="155"/>
      <c r="O28" s="200"/>
      <c r="P28" s="201"/>
      <c r="Q28" s="138" t="s">
        <v>597</v>
      </c>
      <c r="R28" s="244" t="s">
        <v>618</v>
      </c>
      <c r="S28" s="202"/>
      <c r="T28" s="26"/>
    </row>
    <row r="29" spans="1:20" ht="18" customHeight="1" x14ac:dyDescent="0.15">
      <c r="A29" s="443" t="s">
        <v>645</v>
      </c>
      <c r="B29" s="138" t="s">
        <v>170</v>
      </c>
      <c r="C29" s="311" t="s">
        <v>527</v>
      </c>
      <c r="D29" s="179"/>
      <c r="E29" s="90"/>
      <c r="F29" s="196"/>
      <c r="G29" s="197"/>
      <c r="H29" s="81"/>
      <c r="I29" s="118"/>
      <c r="J29" s="116"/>
      <c r="K29" s="8"/>
      <c r="L29" s="7"/>
      <c r="M29" s="10"/>
      <c r="N29" s="78"/>
      <c r="O29" s="12"/>
      <c r="P29" s="9"/>
      <c r="Q29" s="88" t="s">
        <v>621</v>
      </c>
      <c r="R29" s="164">
        <v>100</v>
      </c>
      <c r="S29" s="163"/>
      <c r="T29" s="26"/>
    </row>
    <row r="30" spans="1:20" ht="18" customHeight="1" thickBot="1" x14ac:dyDescent="0.2">
      <c r="A30" s="444"/>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7150</v>
      </c>
      <c r="B31" s="278" t="s">
        <v>95</v>
      </c>
      <c r="C31" s="279">
        <f>SUM(C23:C29)</f>
        <v>6150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390" t="s">
        <v>377</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391"/>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391"/>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391"/>
      <c r="B35" s="138"/>
      <c r="C35" s="164"/>
      <c r="D35" s="179"/>
      <c r="E35" s="138"/>
      <c r="F35" s="164"/>
      <c r="G35" s="179"/>
      <c r="H35" s="11"/>
      <c r="I35" s="12"/>
      <c r="J35" s="37"/>
      <c r="K35" s="8"/>
      <c r="L35" s="7"/>
      <c r="M35" s="10"/>
      <c r="N35" s="6"/>
      <c r="O35" s="12"/>
      <c r="P35" s="9"/>
      <c r="Q35" s="8"/>
      <c r="R35" s="7"/>
      <c r="S35" s="38"/>
      <c r="T35" s="2"/>
    </row>
    <row r="36" spans="1:20" ht="18" customHeight="1" x14ac:dyDescent="0.15">
      <c r="A36" s="391"/>
      <c r="B36" s="88"/>
      <c r="C36" s="191"/>
      <c r="D36" s="192"/>
      <c r="E36" s="80"/>
      <c r="F36" s="170"/>
      <c r="G36" s="198"/>
      <c r="H36" s="11"/>
      <c r="I36" s="12"/>
      <c r="J36" s="37"/>
      <c r="K36" s="8"/>
      <c r="L36" s="7"/>
      <c r="M36" s="10"/>
      <c r="N36" s="6"/>
      <c r="O36" s="12"/>
      <c r="P36" s="9"/>
      <c r="Q36" s="8"/>
      <c r="R36" s="7"/>
      <c r="S36" s="38"/>
      <c r="T36" s="2"/>
    </row>
    <row r="37" spans="1:20" ht="18" customHeight="1" x14ac:dyDescent="0.15">
      <c r="A37" s="440" t="s">
        <v>645</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41"/>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26700</v>
      </c>
      <c r="B45" s="286" t="s">
        <v>95</v>
      </c>
      <c r="C45" s="287">
        <f>SUM(C39,C31,C22,C14)</f>
        <v>22550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UvGlbjlEwyobDQPjusNZ6hG9ue65Se9j8b3wlB4gbCmhH5+1a2rLDyx9c9gSFAn4UvCvFTfJLbWMOjJ4f1VJg==" saltValue="mk1/H/ObCz+vembE83WcqA==" spinCount="100000" sheet="1" selectLockedCells="1"/>
  <mergeCells count="24">
    <mergeCell ref="E4:G4"/>
    <mergeCell ref="A37:A38"/>
    <mergeCell ref="A32:A36"/>
    <mergeCell ref="A12:A13"/>
    <mergeCell ref="A20:A21"/>
    <mergeCell ref="A15:A19"/>
    <mergeCell ref="A29:A30"/>
    <mergeCell ref="A23:A28"/>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sheetPr>
  <dimension ref="A1:U113"/>
  <sheetViews>
    <sheetView showZeros="0" zoomScale="66" zoomScaleNormal="66" zoomScaleSheetLayoutView="80" workbookViewId="0">
      <selection activeCell="K4" sqref="K4:M4"/>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07" t="s">
        <v>42</v>
      </c>
      <c r="B1" s="407"/>
      <c r="C1" s="407"/>
      <c r="D1" s="408"/>
      <c r="E1" s="413" t="s">
        <v>369</v>
      </c>
      <c r="F1" s="407"/>
      <c r="G1" s="407"/>
      <c r="H1" s="407"/>
      <c r="I1" s="408"/>
      <c r="J1" s="136" t="s">
        <v>378</v>
      </c>
      <c r="K1" s="397" t="s">
        <v>43</v>
      </c>
      <c r="L1" s="398"/>
      <c r="M1" s="398"/>
      <c r="N1" s="398"/>
      <c r="O1" s="411"/>
      <c r="P1" s="397" t="s">
        <v>379</v>
      </c>
      <c r="Q1" s="398"/>
      <c r="R1" s="398"/>
      <c r="S1" s="398"/>
      <c r="T1" s="2"/>
    </row>
    <row r="2" spans="1:21" ht="30" customHeight="1" x14ac:dyDescent="0.15">
      <c r="A2" s="409">
        <f>市郡別!A4</f>
        <v>0</v>
      </c>
      <c r="B2" s="409"/>
      <c r="C2" s="409"/>
      <c r="D2" s="410"/>
      <c r="E2" s="399">
        <f>SUM(D44,G44,J44,M44,P44,S44)</f>
        <v>0</v>
      </c>
      <c r="F2" s="400"/>
      <c r="G2" s="400"/>
      <c r="H2" s="401">
        <f>市郡別!T35</f>
        <v>0</v>
      </c>
      <c r="I2" s="402"/>
      <c r="J2" s="13" t="str">
        <f>市郡別!サイズ2</f>
        <v>-</v>
      </c>
      <c r="K2" s="403">
        <f>市郡別!K4</f>
        <v>0</v>
      </c>
      <c r="L2" s="404"/>
      <c r="M2" s="404"/>
      <c r="N2" s="404"/>
      <c r="O2" s="412"/>
      <c r="P2" s="403">
        <f>市郡別!N4</f>
        <v>0</v>
      </c>
      <c r="Q2" s="404"/>
      <c r="R2" s="404"/>
      <c r="S2" s="404"/>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405" t="s">
        <v>44</v>
      </c>
      <c r="B4" s="394" t="s">
        <v>53</v>
      </c>
      <c r="C4" s="395"/>
      <c r="D4" s="396"/>
      <c r="E4" s="394" t="s">
        <v>45</v>
      </c>
      <c r="F4" s="395"/>
      <c r="G4" s="396"/>
      <c r="H4" s="394" t="s">
        <v>46</v>
      </c>
      <c r="I4" s="395"/>
      <c r="J4" s="396"/>
      <c r="K4" s="394" t="s">
        <v>47</v>
      </c>
      <c r="L4" s="395"/>
      <c r="M4" s="396"/>
      <c r="N4" s="394" t="s">
        <v>48</v>
      </c>
      <c r="O4" s="395"/>
      <c r="P4" s="396"/>
      <c r="Q4" s="394" t="s">
        <v>49</v>
      </c>
      <c r="R4" s="395"/>
      <c r="S4" s="395"/>
      <c r="T4" s="2"/>
    </row>
    <row r="5" spans="1:21" ht="21.95" customHeight="1" x14ac:dyDescent="0.15">
      <c r="A5" s="406"/>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46" t="s">
        <v>474</v>
      </c>
      <c r="B7" s="138" t="s">
        <v>174</v>
      </c>
      <c r="C7" s="164">
        <v>2400</v>
      </c>
      <c r="D7" s="163"/>
      <c r="E7" s="138" t="s">
        <v>653</v>
      </c>
      <c r="F7" s="164" t="s">
        <v>659</v>
      </c>
      <c r="G7" s="179"/>
      <c r="H7" s="138" t="s">
        <v>373</v>
      </c>
      <c r="I7" s="164">
        <v>100</v>
      </c>
      <c r="J7" s="163"/>
      <c r="K7" s="138" t="s">
        <v>576</v>
      </c>
      <c r="L7" s="244" t="s">
        <v>302</v>
      </c>
      <c r="M7" s="179"/>
      <c r="N7" s="138" t="s">
        <v>657</v>
      </c>
      <c r="O7" s="244" t="s">
        <v>302</v>
      </c>
      <c r="P7" s="178"/>
      <c r="Q7" s="138" t="s">
        <v>477</v>
      </c>
      <c r="R7" s="164">
        <v>50</v>
      </c>
      <c r="S7" s="181"/>
      <c r="T7" s="26"/>
      <c r="U7" s="108"/>
    </row>
    <row r="8" spans="1:21" ht="18" customHeight="1" x14ac:dyDescent="0.15">
      <c r="A8" s="446"/>
      <c r="B8" s="138"/>
      <c r="C8" s="244"/>
      <c r="D8" s="179"/>
      <c r="E8" s="138"/>
      <c r="F8" s="164"/>
      <c r="G8" s="179"/>
      <c r="H8" s="138" t="s">
        <v>398</v>
      </c>
      <c r="I8" s="244" t="s">
        <v>302</v>
      </c>
      <c r="J8" s="179"/>
      <c r="K8" s="138"/>
      <c r="L8" s="164"/>
      <c r="M8" s="179"/>
      <c r="N8" s="6"/>
      <c r="O8" s="175" t="s">
        <v>501</v>
      </c>
      <c r="P8" s="173"/>
      <c r="Q8" s="138"/>
      <c r="R8" s="164"/>
      <c r="S8" s="190"/>
      <c r="T8" s="26"/>
      <c r="U8" s="108"/>
    </row>
    <row r="9" spans="1:21" ht="18" customHeight="1" x14ac:dyDescent="0.15">
      <c r="A9" s="446"/>
      <c r="B9" s="138"/>
      <c r="C9" s="244"/>
      <c r="D9" s="179"/>
      <c r="E9" s="138"/>
      <c r="F9" s="164"/>
      <c r="G9" s="179"/>
      <c r="H9" s="138" t="s">
        <v>475</v>
      </c>
      <c r="I9" s="244" t="s">
        <v>302</v>
      </c>
      <c r="J9" s="179"/>
      <c r="K9" s="138"/>
      <c r="L9" s="244"/>
      <c r="M9" s="179"/>
      <c r="N9" s="3"/>
      <c r="O9" s="174"/>
      <c r="P9" s="179"/>
      <c r="Q9" s="323" t="s">
        <v>478</v>
      </c>
      <c r="R9" s="244" t="s">
        <v>579</v>
      </c>
      <c r="S9" s="178"/>
      <c r="T9" s="26"/>
      <c r="U9" s="108"/>
    </row>
    <row r="10" spans="1:21" ht="18" customHeight="1" x14ac:dyDescent="0.15">
      <c r="A10" s="446"/>
      <c r="B10" s="138" t="s">
        <v>175</v>
      </c>
      <c r="C10" s="164">
        <v>3250</v>
      </c>
      <c r="D10" s="163"/>
      <c r="E10" s="138" t="s">
        <v>449</v>
      </c>
      <c r="F10" s="164">
        <v>4550</v>
      </c>
      <c r="G10" s="163"/>
      <c r="H10" s="138" t="s">
        <v>313</v>
      </c>
      <c r="I10" s="244" t="s">
        <v>579</v>
      </c>
      <c r="J10" s="179"/>
      <c r="K10" s="138"/>
      <c r="L10" s="164"/>
      <c r="M10" s="179"/>
      <c r="N10" s="6"/>
      <c r="O10" s="175"/>
      <c r="P10" s="173"/>
      <c r="Q10" s="323" t="s">
        <v>583</v>
      </c>
      <c r="R10" s="244" t="s">
        <v>302</v>
      </c>
      <c r="S10" s="178"/>
      <c r="T10" s="26"/>
      <c r="U10" s="108"/>
    </row>
    <row r="11" spans="1:21" ht="27" customHeight="1" x14ac:dyDescent="0.15">
      <c r="A11" s="446"/>
      <c r="B11" s="226" t="s">
        <v>176</v>
      </c>
      <c r="C11" s="164">
        <v>1650</v>
      </c>
      <c r="D11" s="163"/>
      <c r="E11" s="138"/>
      <c r="F11" s="164"/>
      <c r="G11" s="179"/>
      <c r="H11" s="138" t="s">
        <v>573</v>
      </c>
      <c r="I11" s="164">
        <v>650</v>
      </c>
      <c r="J11" s="163"/>
      <c r="K11" s="138"/>
      <c r="L11" s="244"/>
      <c r="M11" s="179"/>
      <c r="N11" s="6"/>
      <c r="O11" s="175"/>
      <c r="P11" s="173"/>
      <c r="Q11" s="323" t="s">
        <v>585</v>
      </c>
      <c r="R11" s="275">
        <v>200</v>
      </c>
      <c r="S11" s="181"/>
      <c r="T11" s="26"/>
      <c r="U11" s="108"/>
    </row>
    <row r="12" spans="1:21" ht="18" customHeight="1" x14ac:dyDescent="0.15">
      <c r="A12" s="446"/>
      <c r="B12" s="138" t="s">
        <v>177</v>
      </c>
      <c r="C12" s="164">
        <v>2700</v>
      </c>
      <c r="D12" s="163"/>
      <c r="E12" s="138" t="s">
        <v>450</v>
      </c>
      <c r="F12" s="164">
        <v>1200</v>
      </c>
      <c r="G12" s="163"/>
      <c r="H12" s="138" t="s">
        <v>674</v>
      </c>
      <c r="I12" s="164">
        <v>350</v>
      </c>
      <c r="J12" s="163"/>
      <c r="K12" s="138"/>
      <c r="L12" s="164"/>
      <c r="M12" s="179"/>
      <c r="N12" s="6"/>
      <c r="O12" s="175"/>
      <c r="P12" s="173"/>
      <c r="Q12" s="138" t="s">
        <v>581</v>
      </c>
      <c r="R12" s="244" t="s">
        <v>302</v>
      </c>
      <c r="S12" s="178"/>
      <c r="T12" s="26"/>
      <c r="U12" s="108"/>
    </row>
    <row r="13" spans="1:21" ht="18" customHeight="1" x14ac:dyDescent="0.15">
      <c r="A13" s="446"/>
      <c r="B13" s="138"/>
      <c r="C13" s="237"/>
      <c r="D13" s="179"/>
      <c r="E13" s="138"/>
      <c r="F13" s="164"/>
      <c r="G13" s="179"/>
      <c r="H13" s="138" t="s">
        <v>675</v>
      </c>
      <c r="I13" s="164">
        <v>500</v>
      </c>
      <c r="J13" s="163"/>
      <c r="K13" s="138"/>
      <c r="L13" s="164"/>
      <c r="M13" s="179"/>
      <c r="N13" s="6"/>
      <c r="O13" s="175"/>
      <c r="P13" s="173"/>
      <c r="Q13" s="138" t="s">
        <v>582</v>
      </c>
      <c r="R13" s="164">
        <v>150</v>
      </c>
      <c r="S13" s="181"/>
      <c r="T13" s="26"/>
      <c r="U13" s="108"/>
    </row>
    <row r="14" spans="1:21" ht="18" customHeight="1" x14ac:dyDescent="0.15">
      <c r="A14" s="446"/>
      <c r="B14" s="138" t="s">
        <v>312</v>
      </c>
      <c r="C14" s="164">
        <v>1600</v>
      </c>
      <c r="D14" s="163"/>
      <c r="E14" s="88" t="s">
        <v>522</v>
      </c>
      <c r="F14" s="164">
        <v>1250</v>
      </c>
      <c r="G14" s="163"/>
      <c r="H14" s="138" t="s">
        <v>676</v>
      </c>
      <c r="I14" s="164">
        <v>450</v>
      </c>
      <c r="J14" s="163"/>
      <c r="K14" s="138"/>
      <c r="L14" s="164"/>
      <c r="M14" s="179"/>
      <c r="N14" s="6"/>
      <c r="O14" s="175"/>
      <c r="P14" s="173"/>
      <c r="Q14" s="226" t="s">
        <v>397</v>
      </c>
      <c r="R14" s="164">
        <v>450</v>
      </c>
      <c r="S14" s="181"/>
      <c r="T14" s="26"/>
      <c r="U14" s="108"/>
    </row>
    <row r="15" spans="1:21" ht="18" customHeight="1" x14ac:dyDescent="0.15">
      <c r="A15" s="446"/>
      <c r="B15" s="138" t="s">
        <v>240</v>
      </c>
      <c r="C15" s="164" t="s">
        <v>295</v>
      </c>
      <c r="D15" s="179"/>
      <c r="E15" s="226" t="s">
        <v>654</v>
      </c>
      <c r="F15" s="164" t="s">
        <v>659</v>
      </c>
      <c r="G15" s="179"/>
      <c r="H15" s="138"/>
      <c r="I15" s="164"/>
      <c r="J15" s="179"/>
      <c r="K15" s="138"/>
      <c r="L15" s="164"/>
      <c r="M15" s="179"/>
      <c r="N15" s="6"/>
      <c r="O15" s="175"/>
      <c r="P15" s="173"/>
      <c r="Q15" s="138" t="s">
        <v>402</v>
      </c>
      <c r="R15" s="164">
        <v>200</v>
      </c>
      <c r="S15" s="181"/>
      <c r="T15" s="26"/>
      <c r="U15" s="108"/>
    </row>
    <row r="16" spans="1:21" ht="18" customHeight="1" x14ac:dyDescent="0.15">
      <c r="A16" s="434" t="s">
        <v>646</v>
      </c>
      <c r="B16" s="138" t="s">
        <v>179</v>
      </c>
      <c r="C16" s="164">
        <v>1700</v>
      </c>
      <c r="D16" s="163"/>
      <c r="E16" s="138"/>
      <c r="F16" s="164"/>
      <c r="G16" s="179"/>
      <c r="H16" s="138" t="s">
        <v>677</v>
      </c>
      <c r="I16" s="164">
        <v>300</v>
      </c>
      <c r="J16" s="163"/>
      <c r="K16" s="138"/>
      <c r="L16" s="164"/>
      <c r="M16" s="179"/>
      <c r="N16" s="6"/>
      <c r="O16" s="175"/>
      <c r="P16" s="173"/>
      <c r="Q16" s="138" t="s">
        <v>403</v>
      </c>
      <c r="R16" s="244" t="s">
        <v>302</v>
      </c>
      <c r="S16" s="178"/>
      <c r="T16" s="26"/>
      <c r="U16" s="108"/>
    </row>
    <row r="17" spans="1:21" ht="18" customHeight="1" x14ac:dyDescent="0.15">
      <c r="A17" s="434"/>
      <c r="B17" s="138" t="s">
        <v>180</v>
      </c>
      <c r="C17" s="164">
        <v>2100</v>
      </c>
      <c r="D17" s="163"/>
      <c r="E17" s="138"/>
      <c r="F17" s="164"/>
      <c r="G17" s="179"/>
      <c r="H17" s="138" t="s">
        <v>678</v>
      </c>
      <c r="I17" s="164">
        <v>450</v>
      </c>
      <c r="J17" s="163"/>
      <c r="K17" s="138"/>
      <c r="L17" s="164"/>
      <c r="M17" s="179"/>
      <c r="N17" s="6"/>
      <c r="O17" s="175"/>
      <c r="P17" s="173"/>
      <c r="Q17" s="323" t="s">
        <v>574</v>
      </c>
      <c r="R17" s="164">
        <v>150</v>
      </c>
      <c r="S17" s="181"/>
      <c r="T17" s="26"/>
      <c r="U17" s="108"/>
    </row>
    <row r="18" spans="1:21" ht="27" customHeight="1" x14ac:dyDescent="0.15">
      <c r="A18" s="447"/>
      <c r="B18" s="262" t="s">
        <v>178</v>
      </c>
      <c r="C18" s="265" t="s">
        <v>467</v>
      </c>
      <c r="D18" s="264"/>
      <c r="E18" s="262"/>
      <c r="F18" s="265"/>
      <c r="G18" s="264"/>
      <c r="H18" s="262"/>
      <c r="I18" s="265"/>
      <c r="J18" s="264"/>
      <c r="K18" s="262"/>
      <c r="L18" s="265"/>
      <c r="M18" s="264"/>
      <c r="N18" s="268"/>
      <c r="O18" s="269"/>
      <c r="P18" s="270"/>
      <c r="Q18" s="329" t="s">
        <v>623</v>
      </c>
      <c r="R18" s="265">
        <v>200</v>
      </c>
      <c r="S18" s="324"/>
      <c r="T18" s="26"/>
      <c r="U18" s="108"/>
    </row>
    <row r="19" spans="1:21" ht="18" customHeight="1" x14ac:dyDescent="0.15">
      <c r="A19" s="445"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46"/>
      <c r="B20" s="138" t="s">
        <v>181</v>
      </c>
      <c r="C20" s="164">
        <v>2800</v>
      </c>
      <c r="D20" s="163"/>
      <c r="E20" s="138" t="s">
        <v>580</v>
      </c>
      <c r="F20" s="164" t="s">
        <v>659</v>
      </c>
      <c r="G20" s="179"/>
      <c r="H20" s="138"/>
      <c r="I20" s="164"/>
      <c r="J20" s="179"/>
      <c r="K20" s="88" t="s">
        <v>656</v>
      </c>
      <c r="L20" s="164">
        <v>250</v>
      </c>
      <c r="M20" s="163"/>
      <c r="N20" s="6"/>
      <c r="O20" s="175"/>
      <c r="P20" s="173"/>
      <c r="Q20" s="226"/>
      <c r="R20" s="164"/>
      <c r="S20" s="190"/>
      <c r="T20" s="26"/>
      <c r="U20" s="108"/>
    </row>
    <row r="21" spans="1:21" ht="18" customHeight="1" x14ac:dyDescent="0.15">
      <c r="A21" s="446"/>
      <c r="B21" s="138" t="s">
        <v>182</v>
      </c>
      <c r="C21" s="244" t="s">
        <v>562</v>
      </c>
      <c r="D21" s="179"/>
      <c r="E21" s="138"/>
      <c r="F21" s="164"/>
      <c r="G21" s="179"/>
      <c r="H21" s="138"/>
      <c r="I21" s="164"/>
      <c r="J21" s="179"/>
      <c r="K21" s="138"/>
      <c r="L21" s="164"/>
      <c r="M21" s="179"/>
      <c r="N21" s="6"/>
      <c r="O21" s="175"/>
      <c r="P21" s="173"/>
      <c r="Q21" s="138" t="s">
        <v>404</v>
      </c>
      <c r="R21" s="164">
        <v>100</v>
      </c>
      <c r="S21" s="181"/>
      <c r="T21" s="26"/>
      <c r="U21" s="108"/>
    </row>
    <row r="22" spans="1:21" ht="18" customHeight="1" x14ac:dyDescent="0.15">
      <c r="A22" s="446"/>
      <c r="B22" s="138" t="s">
        <v>183</v>
      </c>
      <c r="C22" s="164">
        <v>1350</v>
      </c>
      <c r="D22" s="163"/>
      <c r="E22" s="138" t="s">
        <v>655</v>
      </c>
      <c r="F22" s="164" t="s">
        <v>659</v>
      </c>
      <c r="G22" s="179"/>
      <c r="H22" s="138" t="s">
        <v>680</v>
      </c>
      <c r="I22" s="164">
        <v>250</v>
      </c>
      <c r="J22" s="163"/>
      <c r="K22" s="158"/>
      <c r="L22" s="164"/>
      <c r="M22" s="179"/>
      <c r="N22" s="6"/>
      <c r="O22" s="175"/>
      <c r="P22" s="173"/>
      <c r="Q22" s="138" t="s">
        <v>682</v>
      </c>
      <c r="R22" s="164">
        <v>100</v>
      </c>
      <c r="S22" s="181"/>
      <c r="T22" s="26"/>
      <c r="U22" s="108"/>
    </row>
    <row r="23" spans="1:21" ht="18" customHeight="1" x14ac:dyDescent="0.15">
      <c r="A23" s="446"/>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46"/>
      <c r="B24" s="138" t="s">
        <v>184</v>
      </c>
      <c r="C24" s="164">
        <v>1850</v>
      </c>
      <c r="D24" s="163"/>
      <c r="E24" s="138"/>
      <c r="F24" s="164"/>
      <c r="G24" s="179"/>
      <c r="H24" s="138" t="s">
        <v>681</v>
      </c>
      <c r="I24" s="164">
        <v>450</v>
      </c>
      <c r="J24" s="163"/>
      <c r="K24" s="138"/>
      <c r="L24" s="164"/>
      <c r="M24" s="179"/>
      <c r="N24" s="6"/>
      <c r="O24" s="175"/>
      <c r="P24" s="173"/>
      <c r="Q24" s="138" t="s">
        <v>575</v>
      </c>
      <c r="R24" s="164">
        <v>100</v>
      </c>
      <c r="S24" s="181"/>
      <c r="T24" s="26"/>
      <c r="U24" s="108"/>
    </row>
    <row r="25" spans="1:21" ht="18" customHeight="1" x14ac:dyDescent="0.15">
      <c r="A25" s="446"/>
      <c r="B25" s="138"/>
      <c r="C25" s="244"/>
      <c r="D25" s="179"/>
      <c r="E25" s="138" t="s">
        <v>451</v>
      </c>
      <c r="F25" s="164">
        <v>350</v>
      </c>
      <c r="G25" s="163"/>
      <c r="H25" s="151" t="s">
        <v>294</v>
      </c>
      <c r="I25" s="164" t="s">
        <v>553</v>
      </c>
      <c r="J25" s="179"/>
      <c r="K25" s="138"/>
      <c r="L25" s="164"/>
      <c r="M25" s="179"/>
      <c r="N25" s="6"/>
      <c r="O25" s="175"/>
      <c r="P25" s="173"/>
      <c r="Q25" s="138" t="s">
        <v>479</v>
      </c>
      <c r="R25" s="164" t="s">
        <v>553</v>
      </c>
      <c r="S25" s="178"/>
      <c r="T25" s="26"/>
      <c r="U25" s="108"/>
    </row>
    <row r="26" spans="1:21" ht="18" customHeight="1" x14ac:dyDescent="0.15">
      <c r="A26" s="446"/>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46"/>
      <c r="B27" s="138" t="s">
        <v>186</v>
      </c>
      <c r="C27" s="164">
        <v>2800</v>
      </c>
      <c r="D27" s="163"/>
      <c r="E27" s="138"/>
      <c r="F27" s="164"/>
      <c r="G27" s="179"/>
      <c r="H27" s="138"/>
      <c r="I27" s="164"/>
      <c r="J27" s="179"/>
      <c r="K27" s="138"/>
      <c r="L27" s="164"/>
      <c r="M27" s="179"/>
      <c r="N27" s="6"/>
      <c r="O27" s="175"/>
      <c r="P27" s="173"/>
      <c r="Q27" s="138" t="s">
        <v>529</v>
      </c>
      <c r="R27" s="164">
        <v>150</v>
      </c>
      <c r="S27" s="181"/>
      <c r="T27" s="26"/>
      <c r="U27" s="108"/>
    </row>
    <row r="28" spans="1:21" ht="18" customHeight="1" x14ac:dyDescent="0.15">
      <c r="A28" s="414" t="s">
        <v>641</v>
      </c>
      <c r="B28" s="138" t="s">
        <v>187</v>
      </c>
      <c r="C28" s="164">
        <v>1400</v>
      </c>
      <c r="D28" s="163"/>
      <c r="E28" s="138" t="s">
        <v>453</v>
      </c>
      <c r="F28" s="164">
        <v>250</v>
      </c>
      <c r="G28" s="163"/>
      <c r="H28" s="138" t="s">
        <v>314</v>
      </c>
      <c r="I28" s="164" t="s">
        <v>556</v>
      </c>
      <c r="J28" s="179"/>
      <c r="K28" s="138"/>
      <c r="L28" s="164"/>
      <c r="M28" s="179"/>
      <c r="N28" s="6"/>
      <c r="O28" s="175"/>
      <c r="P28" s="173"/>
      <c r="Q28" s="138" t="s">
        <v>480</v>
      </c>
      <c r="R28" s="164" t="s">
        <v>556</v>
      </c>
      <c r="S28" s="178"/>
      <c r="T28" s="26"/>
      <c r="U28" s="108"/>
    </row>
    <row r="29" spans="1:21" ht="18" customHeight="1" x14ac:dyDescent="0.15">
      <c r="A29" s="414"/>
      <c r="B29" s="138"/>
      <c r="C29" s="164"/>
      <c r="D29" s="179"/>
      <c r="E29" s="138" t="s">
        <v>452</v>
      </c>
      <c r="F29" s="164">
        <v>300</v>
      </c>
      <c r="G29" s="163"/>
      <c r="H29" s="138"/>
      <c r="I29" s="164"/>
      <c r="J29" s="179"/>
      <c r="K29" s="138"/>
      <c r="L29" s="164"/>
      <c r="M29" s="179"/>
      <c r="N29" s="6"/>
      <c r="O29" s="175"/>
      <c r="P29" s="173"/>
      <c r="Q29" s="138" t="s">
        <v>615</v>
      </c>
      <c r="R29" s="164">
        <v>100</v>
      </c>
      <c r="S29" s="181"/>
      <c r="T29" s="26"/>
      <c r="U29" s="108"/>
    </row>
    <row r="30" spans="1:21" ht="18" customHeight="1" thickBot="1" x14ac:dyDescent="0.2">
      <c r="A30" s="415"/>
      <c r="B30" s="138" t="s">
        <v>241</v>
      </c>
      <c r="C30" s="164">
        <v>1750</v>
      </c>
      <c r="D30" s="163"/>
      <c r="E30" s="138" t="s">
        <v>454</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42100</v>
      </c>
      <c r="B31" s="278" t="s">
        <v>95</v>
      </c>
      <c r="C31" s="279">
        <f>SUM(C7:C30)</f>
        <v>27700</v>
      </c>
      <c r="D31" s="280">
        <f>SUM(D7:D30)</f>
        <v>0</v>
      </c>
      <c r="E31" s="281" t="s">
        <v>95</v>
      </c>
      <c r="F31" s="279">
        <f>SUM(F7:F30)</f>
        <v>8700</v>
      </c>
      <c r="G31" s="282">
        <f>SUM(G7:G30)</f>
        <v>0</v>
      </c>
      <c r="H31" s="278" t="s">
        <v>95</v>
      </c>
      <c r="I31" s="279">
        <f>SUM(I7:I30)</f>
        <v>3500</v>
      </c>
      <c r="J31" s="280">
        <f>SUM(J7:J30)</f>
        <v>0</v>
      </c>
      <c r="K31" s="283" t="s">
        <v>95</v>
      </c>
      <c r="L31" s="279">
        <f>SUM(L7:L30)</f>
        <v>250</v>
      </c>
      <c r="M31" s="282">
        <f>SUM(M7:M30)</f>
        <v>0</v>
      </c>
      <c r="N31" s="284" t="s">
        <v>95</v>
      </c>
      <c r="O31" s="279">
        <f>SUM(O7:O30)</f>
        <v>0</v>
      </c>
      <c r="P31" s="280">
        <f>SUM(P7:P30)</f>
        <v>0</v>
      </c>
      <c r="Q31" s="283" t="s">
        <v>95</v>
      </c>
      <c r="R31" s="279">
        <f>SUM(R7:R30)</f>
        <v>1950</v>
      </c>
      <c r="S31" s="282">
        <f>SUM(S7:S30)</f>
        <v>0</v>
      </c>
      <c r="T31" s="154"/>
    </row>
    <row r="32" spans="1:21" ht="18" customHeight="1" x14ac:dyDescent="0.15">
      <c r="A32" s="445" t="s">
        <v>311</v>
      </c>
      <c r="B32" s="138" t="s">
        <v>188</v>
      </c>
      <c r="C32" s="164" t="s">
        <v>714</v>
      </c>
      <c r="D32" s="179"/>
      <c r="E32" s="255" t="s">
        <v>455</v>
      </c>
      <c r="F32" s="170">
        <v>1000</v>
      </c>
      <c r="G32" s="163"/>
      <c r="H32" s="143" t="s">
        <v>693</v>
      </c>
      <c r="I32" s="164" t="s">
        <v>714</v>
      </c>
      <c r="J32" s="179"/>
      <c r="K32" s="146"/>
      <c r="L32" s="164"/>
      <c r="M32" s="179"/>
      <c r="N32" s="6"/>
      <c r="O32" s="175"/>
      <c r="P32" s="173"/>
      <c r="Q32" s="156" t="s">
        <v>701</v>
      </c>
      <c r="R32" s="164" t="s">
        <v>714</v>
      </c>
      <c r="S32" s="178"/>
      <c r="T32" s="2"/>
    </row>
    <row r="33" spans="1:20" ht="18" customHeight="1" x14ac:dyDescent="0.15">
      <c r="A33" s="446"/>
      <c r="B33" s="138" t="s">
        <v>190</v>
      </c>
      <c r="C33" s="164">
        <v>1150</v>
      </c>
      <c r="D33" s="163"/>
      <c r="E33" s="255" t="s">
        <v>456</v>
      </c>
      <c r="F33" s="170">
        <v>1500</v>
      </c>
      <c r="G33" s="163"/>
      <c r="H33" s="143" t="s">
        <v>694</v>
      </c>
      <c r="I33" s="175">
        <v>200</v>
      </c>
      <c r="J33" s="163"/>
      <c r="K33" s="146"/>
      <c r="L33" s="164"/>
      <c r="M33" s="178"/>
      <c r="N33" s="6"/>
      <c r="O33" s="175"/>
      <c r="P33" s="173"/>
      <c r="Q33" s="146" t="s">
        <v>481</v>
      </c>
      <c r="R33" s="164">
        <v>300</v>
      </c>
      <c r="S33" s="163"/>
      <c r="T33" s="2"/>
    </row>
    <row r="34" spans="1:20" ht="18" customHeight="1" x14ac:dyDescent="0.15">
      <c r="A34" s="446"/>
      <c r="B34" s="138" t="s">
        <v>191</v>
      </c>
      <c r="C34" s="164" t="s">
        <v>713</v>
      </c>
      <c r="D34" s="179"/>
      <c r="E34" s="255" t="s">
        <v>457</v>
      </c>
      <c r="F34" s="170">
        <v>650</v>
      </c>
      <c r="G34" s="163"/>
      <c r="H34" s="11"/>
      <c r="I34" s="175"/>
      <c r="J34" s="173"/>
      <c r="K34" s="146"/>
      <c r="L34" s="164"/>
      <c r="M34" s="178"/>
      <c r="N34" s="6"/>
      <c r="O34" s="175"/>
      <c r="P34" s="173"/>
      <c r="Q34" s="6"/>
      <c r="R34" s="175"/>
      <c r="S34" s="173"/>
      <c r="T34" s="2"/>
    </row>
    <row r="35" spans="1:20" ht="18" customHeight="1" x14ac:dyDescent="0.15">
      <c r="A35" s="446"/>
      <c r="B35" s="138" t="s">
        <v>189</v>
      </c>
      <c r="C35" s="164">
        <v>3050</v>
      </c>
      <c r="D35" s="163"/>
      <c r="E35" s="54"/>
      <c r="F35" s="170"/>
      <c r="G35" s="169"/>
      <c r="H35" s="143" t="s">
        <v>695</v>
      </c>
      <c r="I35" s="175">
        <v>300</v>
      </c>
      <c r="J35" s="163"/>
      <c r="K35" s="157"/>
      <c r="L35" s="164"/>
      <c r="M35" s="178"/>
      <c r="N35" s="6"/>
      <c r="O35" s="175"/>
      <c r="P35" s="173"/>
      <c r="Q35" s="146" t="s">
        <v>482</v>
      </c>
      <c r="R35" s="164">
        <v>150</v>
      </c>
      <c r="S35" s="163"/>
      <c r="T35" s="2"/>
    </row>
    <row r="36" spans="1:20" ht="18" customHeight="1" x14ac:dyDescent="0.15">
      <c r="A36" s="446"/>
      <c r="B36" s="138" t="s">
        <v>192</v>
      </c>
      <c r="C36" s="164">
        <v>650</v>
      </c>
      <c r="D36" s="163"/>
      <c r="E36" s="54"/>
      <c r="F36" s="170"/>
      <c r="G36" s="169"/>
      <c r="H36" s="143" t="s">
        <v>696</v>
      </c>
      <c r="I36" s="175">
        <v>50</v>
      </c>
      <c r="J36" s="163"/>
      <c r="K36" s="8"/>
      <c r="L36" s="164"/>
      <c r="M36" s="178"/>
      <c r="N36" s="6"/>
      <c r="O36" s="175"/>
      <c r="P36" s="173"/>
      <c r="Q36" s="146" t="s">
        <v>702</v>
      </c>
      <c r="R36" s="164">
        <v>50</v>
      </c>
      <c r="S36" s="163"/>
      <c r="T36" s="2"/>
    </row>
    <row r="37" spans="1:20" ht="27" customHeight="1" x14ac:dyDescent="0.15">
      <c r="A37" s="446"/>
      <c r="B37" s="138" t="s">
        <v>193</v>
      </c>
      <c r="C37" s="164">
        <v>1500</v>
      </c>
      <c r="D37" s="163"/>
      <c r="E37" s="54"/>
      <c r="F37" s="170"/>
      <c r="G37" s="169"/>
      <c r="H37" s="143" t="s">
        <v>697</v>
      </c>
      <c r="I37" s="175">
        <v>150</v>
      </c>
      <c r="J37" s="163"/>
      <c r="K37" s="8"/>
      <c r="L37" s="164"/>
      <c r="M37" s="178"/>
      <c r="N37" s="6"/>
      <c r="O37" s="175"/>
      <c r="P37" s="173"/>
      <c r="Q37" s="156" t="s">
        <v>706</v>
      </c>
      <c r="R37" s="164">
        <v>100</v>
      </c>
      <c r="S37" s="163"/>
      <c r="T37" s="2"/>
    </row>
    <row r="38" spans="1:20" ht="27" customHeight="1" x14ac:dyDescent="0.15">
      <c r="A38" s="414" t="s">
        <v>642</v>
      </c>
      <c r="B38" s="226" t="s">
        <v>194</v>
      </c>
      <c r="C38" s="164">
        <v>2300</v>
      </c>
      <c r="D38" s="163"/>
      <c r="E38" s="54"/>
      <c r="F38" s="170"/>
      <c r="G38" s="169"/>
      <c r="H38" s="143" t="s">
        <v>698</v>
      </c>
      <c r="I38" s="175">
        <v>200</v>
      </c>
      <c r="J38" s="163"/>
      <c r="K38" s="8"/>
      <c r="L38" s="164"/>
      <c r="M38" s="178"/>
      <c r="N38" s="6"/>
      <c r="O38" s="175"/>
      <c r="P38" s="173"/>
      <c r="Q38" s="156" t="s">
        <v>374</v>
      </c>
      <c r="R38" s="164">
        <v>150</v>
      </c>
      <c r="S38" s="163"/>
      <c r="T38" s="2"/>
    </row>
    <row r="39" spans="1:20" ht="18" customHeight="1" x14ac:dyDescent="0.15">
      <c r="A39" s="414"/>
      <c r="B39" s="138" t="s">
        <v>195</v>
      </c>
      <c r="C39" s="164" t="s">
        <v>546</v>
      </c>
      <c r="D39" s="179"/>
      <c r="E39" s="54"/>
      <c r="F39" s="170"/>
      <c r="G39" s="169"/>
      <c r="H39" s="11"/>
      <c r="I39" s="175"/>
      <c r="J39" s="173"/>
      <c r="K39" s="8"/>
      <c r="L39" s="164"/>
      <c r="M39" s="178"/>
      <c r="N39" s="6"/>
      <c r="O39" s="175"/>
      <c r="P39" s="173"/>
      <c r="Q39" s="6"/>
      <c r="R39" s="175"/>
      <c r="S39" s="173"/>
      <c r="T39" s="2"/>
    </row>
    <row r="40" spans="1:20" ht="18" customHeight="1" thickBot="1" x14ac:dyDescent="0.2">
      <c r="A40" s="415"/>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13450</v>
      </c>
      <c r="B41" s="278" t="s">
        <v>95</v>
      </c>
      <c r="C41" s="279">
        <f>SUM(C32:C40)</f>
        <v>8650</v>
      </c>
      <c r="D41" s="280">
        <f>SUM(D32:D40)</f>
        <v>0</v>
      </c>
      <c r="E41" s="281" t="s">
        <v>95</v>
      </c>
      <c r="F41" s="279">
        <f>SUM(F32:F40)</f>
        <v>3150</v>
      </c>
      <c r="G41" s="282">
        <f>SUM(G32:G40)</f>
        <v>0</v>
      </c>
      <c r="H41" s="278" t="s">
        <v>95</v>
      </c>
      <c r="I41" s="279">
        <f>SUM(I32:I40)</f>
        <v>900</v>
      </c>
      <c r="J41" s="280">
        <f>SUM(J32:J40)</f>
        <v>0</v>
      </c>
      <c r="K41" s="283" t="s">
        <v>95</v>
      </c>
      <c r="L41" s="279">
        <f>SUM(L32:L40)</f>
        <v>0</v>
      </c>
      <c r="M41" s="282">
        <f>SUM(M32:M40)</f>
        <v>0</v>
      </c>
      <c r="N41" s="284" t="s">
        <v>95</v>
      </c>
      <c r="O41" s="279">
        <f>SUM(O33:O40)</f>
        <v>0</v>
      </c>
      <c r="P41" s="280">
        <f>SUM(P33:P40)</f>
        <v>0</v>
      </c>
      <c r="Q41" s="283" t="s">
        <v>95</v>
      </c>
      <c r="R41" s="279">
        <f>SUM(R32:R40)</f>
        <v>750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55550</v>
      </c>
      <c r="B44" s="286" t="s">
        <v>95</v>
      </c>
      <c r="C44" s="287">
        <f>SUM(C41,C31)</f>
        <v>36350</v>
      </c>
      <c r="D44" s="288">
        <f>SUM(D41,D31)</f>
        <v>0</v>
      </c>
      <c r="E44" s="289" t="s">
        <v>309</v>
      </c>
      <c r="F44" s="287">
        <f>SUM(F41,F31)</f>
        <v>11850</v>
      </c>
      <c r="G44" s="290">
        <f>SUM(G41,G31)</f>
        <v>0</v>
      </c>
      <c r="H44" s="286" t="s">
        <v>309</v>
      </c>
      <c r="I44" s="287">
        <f>SUM(I41,I31)</f>
        <v>4400</v>
      </c>
      <c r="J44" s="288">
        <f>SUM(J41,J31)</f>
        <v>0</v>
      </c>
      <c r="K44" s="291" t="s">
        <v>235</v>
      </c>
      <c r="L44" s="287">
        <f>SUM(L41,L31)</f>
        <v>250</v>
      </c>
      <c r="M44" s="290">
        <f>SUM(M41,M31)</f>
        <v>0</v>
      </c>
      <c r="N44" s="292" t="s">
        <v>235</v>
      </c>
      <c r="O44" s="287">
        <f>SUM(O41,O31)</f>
        <v>0</v>
      </c>
      <c r="P44" s="288">
        <f>SUM(P41,P31)</f>
        <v>0</v>
      </c>
      <c r="Q44" s="291" t="s">
        <v>235</v>
      </c>
      <c r="R44" s="287">
        <f>SUM(R41,R31)</f>
        <v>2700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2026年2月現在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O7LXvG8P/3Me7GmtbeOGVwRMRXZ/q8oSslm17Idy/PK5+0KONx0TVWPXpdJfMlZm4TdXn6mcXVBYqwd7GB/kqg==" saltValue="8S/ZyE7uyMfQOcq5jjf7cA==" spinCount="100000" sheet="1" selectLockedCells="1"/>
  <mergeCells count="22">
    <mergeCell ref="P2:S2"/>
    <mergeCell ref="A1:D1"/>
    <mergeCell ref="K4:M4"/>
    <mergeCell ref="A4:A5"/>
    <mergeCell ref="A2:D2"/>
    <mergeCell ref="P1:S1"/>
    <mergeCell ref="K2:O2"/>
    <mergeCell ref="Q4:S4"/>
    <mergeCell ref="E4:G4"/>
    <mergeCell ref="H4:J4"/>
    <mergeCell ref="N4:P4"/>
    <mergeCell ref="E2:G2"/>
    <mergeCell ref="A32:A37"/>
    <mergeCell ref="A38:A40"/>
    <mergeCell ref="K1:O1"/>
    <mergeCell ref="E1:I1"/>
    <mergeCell ref="H2:I2"/>
    <mergeCell ref="B4:D4"/>
    <mergeCell ref="A7:A15"/>
    <mergeCell ref="A16:A18"/>
    <mergeCell ref="A19:A27"/>
    <mergeCell ref="A28:A30"/>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75</vt:i4>
      </vt:variant>
    </vt:vector>
  </HeadingPairs>
  <TitlesOfParts>
    <vt:vector size="89" baseType="lpstr">
      <vt:lpstr>新聞広告基準 </vt:lpstr>
      <vt:lpstr>お申し込みと納品につきまして </vt:lpstr>
      <vt:lpstr>搬入カレンダー2025.01-2026.01</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'搬入カレンダー2025.01-2026.01'!Print_Area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2026-01-14T07:59:55Z</cp:lastPrinted>
  <dcterms:created xsi:type="dcterms:W3CDTF">2008-03-31T02:26:50Z</dcterms:created>
  <dcterms:modified xsi:type="dcterms:W3CDTF">2026-01-14T08:01:22Z</dcterms:modified>
</cp:coreProperties>
</file>